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oru-my.sharepoint.com/personal/harunao_rooru_onmicrosoft_com/Documents/cnsl/案件/2025年/2025宇部起業塾資料/"/>
    </mc:Choice>
  </mc:AlternateContent>
  <xr:revisionPtr revIDLastSave="582" documentId="13_ncr:1_{19F60528-F5EF-4F55-B5E0-A1EF23F8E798}" xr6:coauthVersionLast="47" xr6:coauthVersionMax="47" xr10:uidLastSave="{FD6427B0-3916-4DBD-B600-D0C0E05737EF}"/>
  <bookViews>
    <workbookView xWindow="-98" yWindow="-98" windowWidth="21795" windowHeight="12975" activeTab="5" xr2:uid="{7DAE1BBA-4D98-457A-AB46-D56FAFB7A535}"/>
  </bookViews>
  <sheets>
    <sheet name="①表紙" sheetId="1" r:id="rId1"/>
    <sheet name="概要 " sheetId="20" r:id="rId2"/>
    <sheet name="投資内容" sheetId="18" r:id="rId3"/>
    <sheet name="利益計画" sheetId="19" r:id="rId4"/>
    <sheet name="営業計画" sheetId="24" r:id="rId5"/>
    <sheet name="スケジュール" sheetId="21" r:id="rId6"/>
    <sheet name="資金繰表" sheetId="22" r:id="rId7"/>
    <sheet name="家計簿" sheetId="23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9" l="1"/>
  <c r="D5" i="19"/>
  <c r="Q11" i="22"/>
  <c r="O11" i="22"/>
  <c r="L11" i="22"/>
  <c r="K11" i="22"/>
  <c r="I11" i="22"/>
  <c r="I7" i="22"/>
  <c r="I10" i="22" s="1"/>
  <c r="I15" i="18"/>
  <c r="F11" i="19"/>
  <c r="E11" i="19"/>
  <c r="F6" i="19"/>
  <c r="F5" i="19"/>
  <c r="E6" i="19"/>
  <c r="E5" i="19"/>
  <c r="D11" i="19"/>
  <c r="D5" i="24"/>
  <c r="C5" i="24"/>
  <c r="C7" i="24"/>
  <c r="C6" i="24"/>
  <c r="J8" i="24"/>
  <c r="F8" i="24"/>
  <c r="D7" i="24"/>
  <c r="K19" i="22"/>
  <c r="S17" i="22"/>
  <c r="S19" i="23"/>
  <c r="S18" i="23"/>
  <c r="S17" i="23"/>
  <c r="S16" i="23"/>
  <c r="S27" i="23"/>
  <c r="H27" i="23"/>
  <c r="I27" i="23" s="1"/>
  <c r="J27" i="23" s="1"/>
  <c r="K27" i="23" s="1"/>
  <c r="L27" i="23" s="1"/>
  <c r="M27" i="23" s="1"/>
  <c r="N27" i="23" s="1"/>
  <c r="O27" i="23" s="1"/>
  <c r="P27" i="23" s="1"/>
  <c r="Q27" i="23" s="1"/>
  <c r="H26" i="23"/>
  <c r="I26" i="23" s="1"/>
  <c r="G27" i="23"/>
  <c r="G26" i="23"/>
  <c r="H8" i="23"/>
  <c r="I8" i="23" s="1"/>
  <c r="G8" i="23"/>
  <c r="G7" i="23"/>
  <c r="H7" i="23" s="1"/>
  <c r="I7" i="23" s="1"/>
  <c r="H29" i="23"/>
  <c r="G29" i="23"/>
  <c r="F29" i="23"/>
  <c r="S28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S24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S21" i="23"/>
  <c r="S20" i="23"/>
  <c r="S15" i="23"/>
  <c r="S14" i="23"/>
  <c r="S13" i="23"/>
  <c r="S12" i="23"/>
  <c r="S11" i="23"/>
  <c r="F10" i="23"/>
  <c r="S9" i="23"/>
  <c r="N27" i="22"/>
  <c r="F27" i="22"/>
  <c r="Q26" i="22"/>
  <c r="P26" i="22"/>
  <c r="O26" i="22"/>
  <c r="O27" i="22" s="1"/>
  <c r="N26" i="22"/>
  <c r="M26" i="22"/>
  <c r="M27" i="22" s="1"/>
  <c r="L26" i="22"/>
  <c r="L27" i="22" s="1"/>
  <c r="K26" i="22"/>
  <c r="J26" i="22"/>
  <c r="I26" i="22"/>
  <c r="H26" i="22"/>
  <c r="G26" i="22"/>
  <c r="F26" i="22"/>
  <c r="S25" i="22"/>
  <c r="S26" i="22" s="1"/>
  <c r="S24" i="22"/>
  <c r="Q23" i="22"/>
  <c r="Q27" i="22" s="1"/>
  <c r="P23" i="22"/>
  <c r="P27" i="22" s="1"/>
  <c r="O23" i="22"/>
  <c r="N23" i="22"/>
  <c r="M23" i="22"/>
  <c r="L23" i="22"/>
  <c r="K23" i="22"/>
  <c r="K27" i="22" s="1"/>
  <c r="J23" i="22"/>
  <c r="I23" i="22"/>
  <c r="H23" i="22"/>
  <c r="H27" i="22" s="1"/>
  <c r="G23" i="22"/>
  <c r="G27" i="22" s="1"/>
  <c r="F23" i="22"/>
  <c r="S22" i="22"/>
  <c r="S23" i="22" s="1"/>
  <c r="S21" i="22"/>
  <c r="G20" i="22"/>
  <c r="Q19" i="22"/>
  <c r="P19" i="22"/>
  <c r="O19" i="22"/>
  <c r="N19" i="22"/>
  <c r="M19" i="22"/>
  <c r="L19" i="22"/>
  <c r="J19" i="22"/>
  <c r="H19" i="22"/>
  <c r="G19" i="22"/>
  <c r="F19" i="22"/>
  <c r="S18" i="22"/>
  <c r="S16" i="22"/>
  <c r="S15" i="22"/>
  <c r="S14" i="22"/>
  <c r="S13" i="22"/>
  <c r="S12" i="22"/>
  <c r="Q10" i="22"/>
  <c r="P10" i="22"/>
  <c r="O10" i="22"/>
  <c r="N10" i="22"/>
  <c r="M10" i="22"/>
  <c r="L10" i="22"/>
  <c r="K10" i="22"/>
  <c r="J10" i="22"/>
  <c r="H10" i="22"/>
  <c r="G10" i="22"/>
  <c r="F10" i="22"/>
  <c r="F20" i="22" s="1"/>
  <c r="F28" i="22" s="1"/>
  <c r="G6" i="22" s="1"/>
  <c r="S9" i="22"/>
  <c r="S8" i="22"/>
  <c r="H20" i="22" l="1"/>
  <c r="S11" i="22"/>
  <c r="S7" i="22"/>
  <c r="S10" i="22" s="1"/>
  <c r="D6" i="24"/>
  <c r="D8" i="24"/>
  <c r="J20" i="22"/>
  <c r="Q20" i="22"/>
  <c r="N20" i="22"/>
  <c r="K20" i="22"/>
  <c r="M20" i="22"/>
  <c r="J27" i="22"/>
  <c r="I27" i="22"/>
  <c r="O20" i="22"/>
  <c r="L20" i="22"/>
  <c r="P20" i="22"/>
  <c r="I19" i="22"/>
  <c r="I20" i="22" s="1"/>
  <c r="S27" i="22"/>
  <c r="S19" i="22"/>
  <c r="G28" i="22"/>
  <c r="H6" i="22" s="1"/>
  <c r="J26" i="23"/>
  <c r="I29" i="23"/>
  <c r="G30" i="23"/>
  <c r="H10" i="23"/>
  <c r="H23" i="23" s="1"/>
  <c r="J7" i="23"/>
  <c r="I10" i="23"/>
  <c r="I23" i="23" s="1"/>
  <c r="J8" i="23"/>
  <c r="K8" i="23" s="1"/>
  <c r="L8" i="23" s="1"/>
  <c r="M8" i="23" s="1"/>
  <c r="N8" i="23" s="1"/>
  <c r="O8" i="23" s="1"/>
  <c r="P8" i="23" s="1"/>
  <c r="Q8" i="23" s="1"/>
  <c r="G10" i="23"/>
  <c r="G23" i="23" s="1"/>
  <c r="I30" i="23"/>
  <c r="F23" i="23"/>
  <c r="F30" i="23"/>
  <c r="S25" i="23"/>
  <c r="S22" i="23"/>
  <c r="H30" i="23"/>
  <c r="H28" i="22" l="1"/>
  <c r="I6" i="22" s="1"/>
  <c r="I28" i="22" s="1"/>
  <c r="J6" i="22" s="1"/>
  <c r="J28" i="22" s="1"/>
  <c r="K6" i="22" s="1"/>
  <c r="K28" i="22" s="1"/>
  <c r="L6" i="22" s="1"/>
  <c r="L28" i="22" s="1"/>
  <c r="M6" i="22" s="1"/>
  <c r="M28" i="22" s="1"/>
  <c r="N6" i="22" s="1"/>
  <c r="N28" i="22" s="1"/>
  <c r="O6" i="22" s="1"/>
  <c r="O28" i="22" s="1"/>
  <c r="P6" i="22" s="1"/>
  <c r="P28" i="22" s="1"/>
  <c r="Q6" i="22" s="1"/>
  <c r="Q28" i="22" s="1"/>
  <c r="S20" i="22"/>
  <c r="K26" i="23"/>
  <c r="J29" i="23"/>
  <c r="J30" i="23" s="1"/>
  <c r="S8" i="23"/>
  <c r="K7" i="23"/>
  <c r="J10" i="23"/>
  <c r="J23" i="23" s="1"/>
  <c r="F31" i="23"/>
  <c r="G6" i="23" s="1"/>
  <c r="G31" i="23" s="1"/>
  <c r="H6" i="23" s="1"/>
  <c r="H31" i="23" s="1"/>
  <c r="I6" i="23" s="1"/>
  <c r="I31" i="23" s="1"/>
  <c r="J6" i="23" s="1"/>
  <c r="D34" i="19"/>
  <c r="F41" i="19"/>
  <c r="E41" i="19"/>
  <c r="D41" i="19"/>
  <c r="O34" i="18"/>
  <c r="U34" i="18" s="1"/>
  <c r="L34" i="18"/>
  <c r="F34" i="19"/>
  <c r="E34" i="19"/>
  <c r="F8" i="19"/>
  <c r="E46" i="19"/>
  <c r="F46" i="19" s="1"/>
  <c r="Q30" i="18"/>
  <c r="W15" i="18"/>
  <c r="AA15" i="18" s="1"/>
  <c r="AE15" i="18" s="1"/>
  <c r="D8" i="19"/>
  <c r="AA46" i="18"/>
  <c r="W46" i="18"/>
  <c r="S46" i="18"/>
  <c r="AA45" i="18"/>
  <c r="AA44" i="18"/>
  <c r="AA43" i="18"/>
  <c r="W45" i="18"/>
  <c r="W44" i="18"/>
  <c r="W43" i="18"/>
  <c r="S45" i="18"/>
  <c r="S44" i="18"/>
  <c r="S43" i="18"/>
  <c r="O37" i="18"/>
  <c r="L37" i="18" s="1"/>
  <c r="O36" i="18"/>
  <c r="L36" i="18" s="1"/>
  <c r="O35" i="18"/>
  <c r="L35" i="18" s="1"/>
  <c r="L38" i="18"/>
  <c r="B6" i="18"/>
  <c r="B5" i="18"/>
  <c r="AB10" i="18"/>
  <c r="H6" i="18" s="1"/>
  <c r="R10" i="18"/>
  <c r="H5" i="18" s="1"/>
  <c r="F15" i="19"/>
  <c r="E15" i="19"/>
  <c r="E8" i="19"/>
  <c r="D15" i="19"/>
  <c r="L26" i="23" l="1"/>
  <c r="K29" i="23"/>
  <c r="K30" i="23" s="1"/>
  <c r="J31" i="23"/>
  <c r="K6" i="23" s="1"/>
  <c r="L7" i="23"/>
  <c r="K10" i="23"/>
  <c r="K23" i="23" s="1"/>
  <c r="O38" i="18"/>
  <c r="H10" i="18"/>
  <c r="H26" i="18" s="1"/>
  <c r="H30" i="18" s="1"/>
  <c r="F16" i="19"/>
  <c r="F35" i="19" s="1"/>
  <c r="F36" i="19" s="1"/>
  <c r="E16" i="19"/>
  <c r="E35" i="19" s="1"/>
  <c r="E36" i="19" s="1"/>
  <c r="D16" i="19"/>
  <c r="D35" i="19" s="1"/>
  <c r="D36" i="19" s="1"/>
  <c r="M26" i="23" l="1"/>
  <c r="L29" i="23"/>
  <c r="L30" i="23" s="1"/>
  <c r="K31" i="23"/>
  <c r="L6" i="23" s="1"/>
  <c r="L10" i="23"/>
  <c r="L23" i="23" s="1"/>
  <c r="M7" i="23"/>
  <c r="D37" i="19"/>
  <c r="E37" i="19"/>
  <c r="E40" i="19" s="1"/>
  <c r="E42" i="19" s="1"/>
  <c r="F37" i="19"/>
  <c r="F40" i="19" s="1"/>
  <c r="F42" i="19" s="1"/>
  <c r="M29" i="23" l="1"/>
  <c r="M30" i="23" s="1"/>
  <c r="N26" i="23"/>
  <c r="L31" i="23"/>
  <c r="M6" i="23" s="1"/>
  <c r="M10" i="23"/>
  <c r="M23" i="23" s="1"/>
  <c r="N7" i="23"/>
  <c r="D40" i="19"/>
  <c r="D42" i="19" s="1"/>
  <c r="D47" i="19" s="1"/>
  <c r="E47" i="19" s="1"/>
  <c r="F47" i="19" s="1"/>
  <c r="O26" i="23" l="1"/>
  <c r="N29" i="23"/>
  <c r="N30" i="23" s="1"/>
  <c r="M31" i="23"/>
  <c r="N6" i="23" s="1"/>
  <c r="N10" i="23"/>
  <c r="N23" i="23" s="1"/>
  <c r="O7" i="23"/>
  <c r="P26" i="23" l="1"/>
  <c r="O29" i="23"/>
  <c r="O30" i="23" s="1"/>
  <c r="N31" i="23"/>
  <c r="O6" i="23" s="1"/>
  <c r="P7" i="23"/>
  <c r="O10" i="23"/>
  <c r="O23" i="23" s="1"/>
  <c r="Q26" i="23" l="1"/>
  <c r="P29" i="23"/>
  <c r="P30" i="23" s="1"/>
  <c r="O31" i="23"/>
  <c r="P6" i="23" s="1"/>
  <c r="Q7" i="23"/>
  <c r="P10" i="23"/>
  <c r="P23" i="23" s="1"/>
  <c r="Q29" i="23" l="1"/>
  <c r="Q30" i="23" s="1"/>
  <c r="S26" i="23"/>
  <c r="S29" i="23" s="1"/>
  <c r="S30" i="23" s="1"/>
  <c r="P31" i="23"/>
  <c r="Q6" i="23" s="1"/>
  <c r="Q10" i="23"/>
  <c r="Q23" i="23" s="1"/>
  <c r="S7" i="23"/>
  <c r="S10" i="23" s="1"/>
  <c r="S23" i="23" s="1"/>
  <c r="Q31" i="23" l="1"/>
</calcChain>
</file>

<file path=xl/sharedStrings.xml><?xml version="1.0" encoding="utf-8"?>
<sst xmlns="http://schemas.openxmlformats.org/spreadsheetml/2006/main" count="267" uniqueCount="221">
  <si>
    <t>〔企業名：○○〕</t>
    <rPh sb="1" eb="3">
      <t>キギョウ</t>
    </rPh>
    <rPh sb="3" eb="4">
      <t>メイ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</si>
  <si>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</si>
  <si>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　　年　月期</t>
    <rPh sb="2" eb="3">
      <t>ネン</t>
    </rPh>
    <rPh sb="4" eb="5">
      <t>ツキ</t>
    </rPh>
    <rPh sb="5" eb="6">
      <t>キ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</si>
  <si>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</si>
  <si>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</si>
  <si>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</si>
  <si>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（単位：千円）</t>
  </si>
  <si>
    <t>期首棚卸高</t>
    <rPh sb="0" eb="2">
      <t>キシュ</t>
    </rPh>
    <rPh sb="2" eb="4">
      <t>タナオロシ</t>
    </rPh>
    <rPh sb="4" eb="5">
      <t>ダカ</t>
    </rPh>
    <phoneticPr fontId="1"/>
  </si>
  <si>
    <t>当期仕入高</t>
    <rPh sb="0" eb="2">
      <t>トウキ</t>
    </rPh>
    <rPh sb="2" eb="4">
      <t>シイレ</t>
    </rPh>
    <rPh sb="4" eb="5">
      <t>ダカ</t>
    </rPh>
    <phoneticPr fontId="1"/>
  </si>
  <si>
    <t>期末棚卸高</t>
    <rPh sb="0" eb="2">
      <t>キマツ</t>
    </rPh>
    <rPh sb="2" eb="4">
      <t>タナオロシ</t>
    </rPh>
    <rPh sb="4" eb="5">
      <t>ダカ</t>
    </rPh>
    <phoneticPr fontId="1"/>
  </si>
  <si>
    <t>［売上総利益］</t>
    <rPh sb="1" eb="3">
      <t>ウリアゲ</t>
    </rPh>
    <rPh sb="3" eb="6">
      <t>ソウリエキ</t>
    </rPh>
    <phoneticPr fontId="1"/>
  </si>
  <si>
    <t>水道光熱費</t>
    <rPh sb="0" eb="2">
      <t>スイドウ</t>
    </rPh>
    <rPh sb="2" eb="5">
      <t>コウネツヒ</t>
    </rPh>
    <phoneticPr fontId="1"/>
  </si>
  <si>
    <t>［売上原価計］</t>
    <rPh sb="1" eb="3">
      <t>ウリアゲ</t>
    </rPh>
    <rPh sb="3" eb="5">
      <t>ゲンカ</t>
    </rPh>
    <rPh sb="5" eb="6">
      <t>ケイ</t>
    </rPh>
    <phoneticPr fontId="1"/>
  </si>
  <si>
    <t>（粗利益率）</t>
    <rPh sb="1" eb="4">
      <t>ソリエキ</t>
    </rPh>
    <rPh sb="4" eb="5">
      <t>リツ</t>
    </rPh>
    <phoneticPr fontId="1"/>
  </si>
  <si>
    <t>給与等人件費</t>
    <rPh sb="0" eb="2">
      <t>キュウヨ</t>
    </rPh>
    <rPh sb="2" eb="3">
      <t>トウ</t>
    </rPh>
    <rPh sb="3" eb="6">
      <t>ジンケンヒ</t>
    </rPh>
    <phoneticPr fontId="1"/>
  </si>
  <si>
    <t>賃借料</t>
    <rPh sb="0" eb="3">
      <t>チンシャクリョウ</t>
    </rPh>
    <phoneticPr fontId="1"/>
  </si>
  <si>
    <t>消耗品費</t>
    <rPh sb="0" eb="3">
      <t>ショウモウヒン</t>
    </rPh>
    <rPh sb="3" eb="4">
      <t>ヒ</t>
    </rPh>
    <phoneticPr fontId="1"/>
  </si>
  <si>
    <t>租税公課</t>
    <rPh sb="0" eb="2">
      <t>ソゼイ</t>
    </rPh>
    <rPh sb="2" eb="4">
      <t>コウカ</t>
    </rPh>
    <phoneticPr fontId="1"/>
  </si>
  <si>
    <t>支払手数料</t>
    <rPh sb="0" eb="2">
      <t>シハライ</t>
    </rPh>
    <rPh sb="2" eb="5">
      <t>テスウリョウ</t>
    </rPh>
    <phoneticPr fontId="1"/>
  </si>
  <si>
    <t>保険料</t>
    <rPh sb="0" eb="3">
      <t>ホケンリョウ</t>
    </rPh>
    <phoneticPr fontId="1"/>
  </si>
  <si>
    <t>［販売費・一般管理費］</t>
    <rPh sb="1" eb="3">
      <t>ハンバイ</t>
    </rPh>
    <rPh sb="3" eb="4">
      <t>ヒ</t>
    </rPh>
    <rPh sb="5" eb="7">
      <t>イッパン</t>
    </rPh>
    <rPh sb="7" eb="10">
      <t>カンリヒ</t>
    </rPh>
    <phoneticPr fontId="1"/>
  </si>
  <si>
    <t>（うち減価償却費）</t>
    <rPh sb="3" eb="5">
      <t>ゲンカ</t>
    </rPh>
    <rPh sb="5" eb="7">
      <t>ショウキャク</t>
    </rPh>
    <rPh sb="7" eb="8">
      <t>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</si>
  <si>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</si>
  <si>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借入返済額</t>
    <rPh sb="0" eb="2">
      <t>カリイレ</t>
    </rPh>
    <rPh sb="2" eb="4">
      <t>ヘンサイ</t>
    </rPh>
    <rPh sb="4" eb="5">
      <t>ガク</t>
    </rPh>
    <phoneticPr fontId="1"/>
  </si>
  <si>
    <t>P02</t>
    <phoneticPr fontId="1"/>
  </si>
  <si>
    <t>自己資金</t>
    <rPh sb="0" eb="2">
      <t>ジコ</t>
    </rPh>
    <rPh sb="2" eb="4">
      <t>シキン</t>
    </rPh>
    <phoneticPr fontId="1"/>
  </si>
  <si>
    <t>備考</t>
    <rPh sb="0" eb="2">
      <t>ビコウ</t>
    </rPh>
    <phoneticPr fontId="1"/>
  </si>
  <si>
    <t>P03</t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</si>
  <si>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</si>
  <si>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</si>
  <si>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（計）</t>
    <rPh sb="1" eb="2">
      <t>ケイ</t>
    </rPh>
    <phoneticPr fontId="1"/>
  </si>
  <si>
    <t>⑵設備投資</t>
    <rPh sb="1" eb="3">
      <t>セツビ</t>
    </rPh>
    <rPh sb="3" eb="5">
      <t>トウシ</t>
    </rPh>
    <phoneticPr fontId="1"/>
  </si>
  <si>
    <t>名称</t>
    <rPh sb="0" eb="2">
      <t>メイショウ</t>
    </rPh>
    <phoneticPr fontId="1"/>
  </si>
  <si>
    <t>供用
年月</t>
    <rPh sb="0" eb="2">
      <t>キョウヨウ</t>
    </rPh>
    <rPh sb="3" eb="5">
      <t>ネンゲツ</t>
    </rPh>
    <phoneticPr fontId="1"/>
  </si>
  <si>
    <t>取得額</t>
    <rPh sb="0" eb="2">
      <t>シュトク</t>
    </rPh>
    <rPh sb="2" eb="3">
      <t>ガク</t>
    </rPh>
    <phoneticPr fontId="1"/>
  </si>
  <si>
    <t>耐用
年数</t>
    <rPh sb="0" eb="2">
      <t>タイヨウ</t>
    </rPh>
    <rPh sb="3" eb="5">
      <t>ネンスウ</t>
    </rPh>
    <phoneticPr fontId="1"/>
  </si>
  <si>
    <t>償却
方法</t>
    <rPh sb="0" eb="2">
      <t>ショウキャク</t>
    </rPh>
    <rPh sb="3" eb="5">
      <t>ホウホウ</t>
    </rPh>
    <phoneticPr fontId="1"/>
  </si>
  <si>
    <t>償却率</t>
    <rPh sb="0" eb="2">
      <t>ショウキャク</t>
    </rPh>
    <rPh sb="2" eb="3">
      <t>リツ</t>
    </rPh>
    <phoneticPr fontId="1"/>
  </si>
  <si>
    <t>０年目</t>
    <rPh sb="1" eb="3">
      <t>ネンメ</t>
    </rPh>
    <phoneticPr fontId="1"/>
  </si>
  <si>
    <t>償却額</t>
    <rPh sb="0" eb="3">
      <t>ショウキャクガク</t>
    </rPh>
    <phoneticPr fontId="1"/>
  </si>
  <si>
    <t>簿価</t>
    <rPh sb="0" eb="2">
      <t>ボカ</t>
    </rPh>
    <phoneticPr fontId="1"/>
  </si>
  <si>
    <t>⑶資金調達　</t>
    <rPh sb="1" eb="3">
      <t>シキン</t>
    </rPh>
    <rPh sb="3" eb="5">
      <t>チョウタツ</t>
    </rPh>
    <phoneticPr fontId="1"/>
  </si>
  <si>
    <t>【運用】</t>
    <rPh sb="1" eb="3">
      <t>ウンヨウ</t>
    </rPh>
    <phoneticPr fontId="1"/>
  </si>
  <si>
    <t>【調達】</t>
    <rPh sb="1" eb="3">
      <t>チョウタツ</t>
    </rPh>
    <phoneticPr fontId="1"/>
  </si>
  <si>
    <t>（備考）</t>
    <rPh sb="1" eb="3">
      <t>ビコウ</t>
    </rPh>
    <phoneticPr fontId="1"/>
  </si>
  <si>
    <t>銀行借入</t>
    <rPh sb="0" eb="2">
      <t>ギンコウ</t>
    </rPh>
    <rPh sb="2" eb="4">
      <t>カリイレ</t>
    </rPh>
    <phoneticPr fontId="1"/>
  </si>
  <si>
    <t>リース</t>
    <phoneticPr fontId="1"/>
  </si>
  <si>
    <t>⑷借入明細　（単位：千円・％）</t>
    <rPh sb="1" eb="3">
      <t>カリイレ</t>
    </rPh>
    <rPh sb="3" eb="5">
      <t>メイサイ</t>
    </rPh>
    <rPh sb="7" eb="9">
      <t>タンイ</t>
    </rPh>
    <rPh sb="10" eb="12">
      <t>センエン</t>
    </rPh>
    <phoneticPr fontId="1"/>
  </si>
  <si>
    <t>金融機関</t>
    <rPh sb="0" eb="2">
      <t>キンユウ</t>
    </rPh>
    <rPh sb="2" eb="4">
      <t>キカン</t>
    </rPh>
    <phoneticPr fontId="1"/>
  </si>
  <si>
    <t>借入総額</t>
    <rPh sb="0" eb="2">
      <t>カリイレ</t>
    </rPh>
    <rPh sb="2" eb="4">
      <t>ソウガク</t>
    </rPh>
    <phoneticPr fontId="1"/>
  </si>
  <si>
    <t>返済回数</t>
    <rPh sb="0" eb="2">
      <t>ヘンサイ</t>
    </rPh>
    <rPh sb="2" eb="4">
      <t>カイスウ</t>
    </rPh>
    <phoneticPr fontId="1"/>
  </si>
  <si>
    <t>返済額／月</t>
    <rPh sb="0" eb="2">
      <t>ヘンサイ</t>
    </rPh>
    <rPh sb="2" eb="3">
      <t>ガク</t>
    </rPh>
    <rPh sb="4" eb="5">
      <t>ツキ</t>
    </rPh>
    <phoneticPr fontId="1"/>
  </si>
  <si>
    <t>返済額／年</t>
    <rPh sb="0" eb="2">
      <t>ヘンサイ</t>
    </rPh>
    <rPh sb="2" eb="3">
      <t>ガク</t>
    </rPh>
    <rPh sb="4" eb="5">
      <t>ネン</t>
    </rPh>
    <phoneticPr fontId="1"/>
  </si>
  <si>
    <t>利率</t>
    <rPh sb="0" eb="2">
      <t>リリツ</t>
    </rPh>
    <phoneticPr fontId="1"/>
  </si>
  <si>
    <t>利息／年</t>
    <rPh sb="0" eb="2">
      <t>リソク</t>
    </rPh>
    <rPh sb="3" eb="4">
      <t>ネン</t>
    </rPh>
    <phoneticPr fontId="1"/>
  </si>
  <si>
    <t>⑸人事構想</t>
    <rPh sb="1" eb="3">
      <t>ジンジ</t>
    </rPh>
    <rPh sb="3" eb="5">
      <t>コウソウ</t>
    </rPh>
    <phoneticPr fontId="1"/>
  </si>
  <si>
    <t>雇用形態</t>
    <rPh sb="0" eb="2">
      <t>コヨウ</t>
    </rPh>
    <rPh sb="2" eb="4">
      <t>ケイタイ</t>
    </rPh>
    <phoneticPr fontId="1"/>
  </si>
  <si>
    <t>職種</t>
    <rPh sb="0" eb="2">
      <t>ショクシュ</t>
    </rPh>
    <phoneticPr fontId="1"/>
  </si>
  <si>
    <t>人件費の目安</t>
    <rPh sb="0" eb="3">
      <t>ジンケンヒ</t>
    </rPh>
    <rPh sb="4" eb="6">
      <t>メヤス</t>
    </rPh>
    <phoneticPr fontId="1"/>
  </si>
  <si>
    <t>人数</t>
    <rPh sb="0" eb="2">
      <t>ニンズウ</t>
    </rPh>
    <phoneticPr fontId="1"/>
  </si>
  <si>
    <t>人件費</t>
    <rPh sb="0" eb="3">
      <t>ジンケンヒ</t>
    </rPh>
    <phoneticPr fontId="1"/>
  </si>
  <si>
    <t>科目</t>
    <rPh sb="0" eb="2">
      <t>カモク</t>
    </rPh>
    <phoneticPr fontId="1"/>
  </si>
  <si>
    <t>売上③</t>
    <rPh sb="0" eb="2">
      <t>ウリアゲ</t>
    </rPh>
    <phoneticPr fontId="1"/>
  </si>
  <si>
    <t>［売上高計］</t>
    <rPh sb="1" eb="3">
      <t>ウリアゲ</t>
    </rPh>
    <rPh sb="3" eb="4">
      <t>ダカ</t>
    </rPh>
    <rPh sb="4" eb="5">
      <t>ケイ</t>
    </rPh>
    <phoneticPr fontId="1"/>
  </si>
  <si>
    <t>（成長率）</t>
    <rPh sb="1" eb="4">
      <t>セイチョウリツ</t>
    </rPh>
    <phoneticPr fontId="1"/>
  </si>
  <si>
    <t>当期製造原価</t>
    <rPh sb="0" eb="2">
      <t>トウキ</t>
    </rPh>
    <rPh sb="2" eb="4">
      <t>セイゾウ</t>
    </rPh>
    <rPh sb="4" eb="6">
      <t>ゲンカ</t>
    </rPh>
    <phoneticPr fontId="1"/>
  </si>
  <si>
    <t>通信費</t>
    <rPh sb="0" eb="3">
      <t>ツウシンヒ</t>
    </rPh>
    <phoneticPr fontId="1"/>
  </si>
  <si>
    <t>雑費</t>
    <rPh sb="0" eb="2">
      <t>ザッピ</t>
    </rPh>
    <phoneticPr fontId="1"/>
  </si>
  <si>
    <t>【返済計画】</t>
    <rPh sb="1" eb="3">
      <t>ヘンサイ</t>
    </rPh>
    <rPh sb="3" eb="5">
      <t>ケイカク</t>
    </rPh>
    <phoneticPr fontId="1"/>
  </si>
  <si>
    <t>返済後手取り（本当の手取り）</t>
    <rPh sb="0" eb="3">
      <t>ヘンサイゴ</t>
    </rPh>
    <rPh sb="3" eb="5">
      <t>テド</t>
    </rPh>
    <rPh sb="7" eb="9">
      <t>ホントウ</t>
    </rPh>
    <rPh sb="10" eb="12">
      <t>テド</t>
    </rPh>
    <phoneticPr fontId="1"/>
  </si>
  <si>
    <t>支払利息</t>
    <rPh sb="0" eb="4">
      <t>シハライリソク</t>
    </rPh>
    <phoneticPr fontId="1"/>
  </si>
  <si>
    <t>その他</t>
    <rPh sb="2" eb="3">
      <t>ホカ</t>
    </rPh>
    <phoneticPr fontId="1"/>
  </si>
  <si>
    <t>広告費</t>
    <rPh sb="0" eb="3">
      <t>コウコクヒ</t>
    </rPh>
    <phoneticPr fontId="1"/>
  </si>
  <si>
    <t>旅費</t>
    <rPh sb="0" eb="2">
      <t>リョヒ</t>
    </rPh>
    <phoneticPr fontId="1"/>
  </si>
  <si>
    <t>交際費</t>
    <rPh sb="0" eb="3">
      <t>コウサイヒ</t>
    </rPh>
    <phoneticPr fontId="1"/>
  </si>
  <si>
    <t>事業計画書</t>
    <rPh sb="0" eb="2">
      <t>ジギョウ</t>
    </rPh>
    <rPh sb="2" eb="4">
      <t>ケイカク</t>
    </rPh>
    <rPh sb="4" eb="5">
      <t>ショ</t>
    </rPh>
    <phoneticPr fontId="1"/>
  </si>
  <si>
    <t>１．創業の概要【創業イメージ図】</t>
    <rPh sb="2" eb="4">
      <t>ソウギョウ</t>
    </rPh>
    <rPh sb="5" eb="7">
      <t>ガイヨウ</t>
    </rPh>
    <rPh sb="8" eb="10">
      <t>ソウギョウ</t>
    </rPh>
    <rPh sb="14" eb="15">
      <t>ズ</t>
    </rPh>
    <phoneticPr fontId="1"/>
  </si>
  <si>
    <t>仕入</t>
    <rPh sb="0" eb="2">
      <t>シイレ</t>
    </rPh>
    <phoneticPr fontId="1"/>
  </si>
  <si>
    <t>WEB・広告等</t>
    <rPh sb="4" eb="6">
      <t>コウコク</t>
    </rPh>
    <rPh sb="6" eb="7">
      <t>トウ</t>
    </rPh>
    <phoneticPr fontId="1"/>
  </si>
  <si>
    <t>建築</t>
    <rPh sb="0" eb="2">
      <t>ケンチク</t>
    </rPh>
    <phoneticPr fontId="1"/>
  </si>
  <si>
    <t>構築物</t>
    <rPh sb="0" eb="3">
      <t>コウチクブツ</t>
    </rPh>
    <phoneticPr fontId="1"/>
  </si>
  <si>
    <t>什器</t>
    <rPh sb="0" eb="2">
      <t>ジュウキ</t>
    </rPh>
    <phoneticPr fontId="1"/>
  </si>
  <si>
    <t>建築・設備関連</t>
    <rPh sb="0" eb="2">
      <t>ケンチク</t>
    </rPh>
    <rPh sb="3" eb="5">
      <t>セツビ</t>
    </rPh>
    <rPh sb="5" eb="7">
      <t>カンレン</t>
    </rPh>
    <phoneticPr fontId="1"/>
  </si>
  <si>
    <t>経費</t>
    <rPh sb="0" eb="2">
      <t>ケイヒ</t>
    </rPh>
    <phoneticPr fontId="1"/>
  </si>
  <si>
    <t>正規雇用</t>
    <rPh sb="0" eb="4">
      <t>セイキコヨウ</t>
    </rPh>
    <phoneticPr fontId="1"/>
  </si>
  <si>
    <t>アルバイト</t>
    <phoneticPr fontId="1"/>
  </si>
  <si>
    <t>［税引き前利益①］</t>
    <rPh sb="1" eb="3">
      <t>ゼイビ</t>
    </rPh>
    <rPh sb="4" eb="5">
      <t>マエ</t>
    </rPh>
    <rPh sb="5" eb="7">
      <t>リエキ</t>
    </rPh>
    <rPh sb="6" eb="7">
      <t>エイリ</t>
    </rPh>
    <phoneticPr fontId="1"/>
  </si>
  <si>
    <t>返済財源（③＋減価償却費）</t>
    <rPh sb="0" eb="2">
      <t>ヘンサイ</t>
    </rPh>
    <rPh sb="2" eb="4">
      <t>ザイゲン</t>
    </rPh>
    <rPh sb="7" eb="12">
      <t>ゲンカショウキャクヒ</t>
    </rPh>
    <phoneticPr fontId="1"/>
  </si>
  <si>
    <t>合計</t>
    <rPh sb="0" eb="2">
      <t>ゴウケイ</t>
    </rPh>
    <phoneticPr fontId="1"/>
  </si>
  <si>
    <t>=「返済後手取額」+「減価償却費」</t>
    <rPh sb="2" eb="4">
      <t>ヘンサイ</t>
    </rPh>
    <rPh sb="4" eb="5">
      <t>アト</t>
    </rPh>
    <rPh sb="5" eb="7">
      <t>テド</t>
    </rPh>
    <rPh sb="7" eb="8">
      <t>ガク</t>
    </rPh>
    <phoneticPr fontId="1"/>
  </si>
  <si>
    <t>３．利益計画</t>
    <rPh sb="2" eb="4">
      <t>リエキ</t>
    </rPh>
    <rPh sb="4" eb="6">
      <t>ケイカク</t>
    </rPh>
    <phoneticPr fontId="1"/>
  </si>
  <si>
    <t>借入金残高</t>
    <rPh sb="0" eb="3">
      <t>カリイレキン</t>
    </rPh>
    <rPh sb="3" eb="5">
      <t>ザンダカ</t>
    </rPh>
    <phoneticPr fontId="1"/>
  </si>
  <si>
    <t>生活費</t>
    <rPh sb="0" eb="3">
      <t>セイカツヒ</t>
    </rPh>
    <phoneticPr fontId="1"/>
  </si>
  <si>
    <t>【資金繰り】</t>
    <rPh sb="1" eb="4">
      <t>シキング</t>
    </rPh>
    <phoneticPr fontId="1"/>
  </si>
  <si>
    <t>本当の手取り－生活費＋事業資金残高</t>
    <rPh sb="0" eb="2">
      <t>ホントウ</t>
    </rPh>
    <rPh sb="3" eb="5">
      <t>テド</t>
    </rPh>
    <rPh sb="7" eb="10">
      <t>セイカツヒ</t>
    </rPh>
    <rPh sb="11" eb="15">
      <t>ジギョウシキン</t>
    </rPh>
    <rPh sb="15" eb="17">
      <t>ザンダカ</t>
    </rPh>
    <phoneticPr fontId="1"/>
  </si>
  <si>
    <t>電気・給排水等</t>
    <rPh sb="0" eb="2">
      <t>デンキ</t>
    </rPh>
    <rPh sb="3" eb="6">
      <t>キュウハイスイ</t>
    </rPh>
    <rPh sb="6" eb="7">
      <t>トウ</t>
    </rPh>
    <phoneticPr fontId="1"/>
  </si>
  <si>
    <t>消耗品・雑費等</t>
    <rPh sb="0" eb="3">
      <t>ショウモウヒン</t>
    </rPh>
    <rPh sb="4" eb="6">
      <t>ザッピ</t>
    </rPh>
    <rPh sb="6" eb="7">
      <t>トウ</t>
    </rPh>
    <phoneticPr fontId="1"/>
  </si>
  <si>
    <t>２．投資内容</t>
    <rPh sb="2" eb="4">
      <t>トウシ</t>
    </rPh>
    <rPh sb="4" eb="6">
      <t>ナイヨウ</t>
    </rPh>
    <phoneticPr fontId="1"/>
  </si>
  <si>
    <t>日程</t>
    <rPh sb="0" eb="2">
      <t>ニッテイ</t>
    </rPh>
    <phoneticPr fontId="1"/>
  </si>
  <si>
    <t>事業計画策定</t>
    <rPh sb="0" eb="6">
      <t>ジギョウケイカクサクテイ</t>
    </rPh>
    <phoneticPr fontId="1"/>
  </si>
  <si>
    <t>立地・建築プランニング</t>
    <rPh sb="0" eb="2">
      <t>リッチ</t>
    </rPh>
    <rPh sb="3" eb="5">
      <t>ケンチク</t>
    </rPh>
    <phoneticPr fontId="1"/>
  </si>
  <si>
    <t>WEB、印刷物等製作</t>
    <rPh sb="4" eb="8">
      <t>インサツブツトウ</t>
    </rPh>
    <rPh sb="8" eb="10">
      <t>セイサク</t>
    </rPh>
    <phoneticPr fontId="1"/>
  </si>
  <si>
    <t>４．スケジュール</t>
    <phoneticPr fontId="1"/>
  </si>
  <si>
    <t>売上①不動産仲介手数料</t>
    <rPh sb="0" eb="2">
      <t>ウリアゲ</t>
    </rPh>
    <rPh sb="3" eb="6">
      <t>フドウサン</t>
    </rPh>
    <rPh sb="6" eb="8">
      <t>チュウカイ</t>
    </rPh>
    <rPh sb="8" eb="11">
      <t>テスウリョウ</t>
    </rPh>
    <phoneticPr fontId="1"/>
  </si>
  <si>
    <t>国保・諸税②（①×３）</t>
    <rPh sb="0" eb="2">
      <t>コクホ</t>
    </rPh>
    <rPh sb="3" eb="5">
      <t>ショゼイ</t>
    </rPh>
    <phoneticPr fontId="1"/>
  </si>
  <si>
    <t>定額</t>
    <rPh sb="0" eb="2">
      <t>テイガク</t>
    </rPh>
    <phoneticPr fontId="1"/>
  </si>
  <si>
    <t>A</t>
    <phoneticPr fontId="1"/>
  </si>
  <si>
    <t>宅建協会入会金・供託金等</t>
    <rPh sb="0" eb="4">
      <t>タッケンキョウカイ</t>
    </rPh>
    <rPh sb="4" eb="7">
      <t>ニュウカイキン</t>
    </rPh>
    <rPh sb="8" eb="11">
      <t>キョウタクキン</t>
    </rPh>
    <rPh sb="11" eb="12">
      <t>トウ</t>
    </rPh>
    <phoneticPr fontId="1"/>
  </si>
  <si>
    <t>事業資金残高（本当の手取り－生活費＋期首現預金）</t>
    <rPh sb="0" eb="4">
      <t>ジギョウシキン</t>
    </rPh>
    <rPh sb="4" eb="6">
      <t>ザンダカ</t>
    </rPh>
    <rPh sb="7" eb="9">
      <t>ホントウ</t>
    </rPh>
    <rPh sb="10" eb="12">
      <t>テド</t>
    </rPh>
    <rPh sb="14" eb="17">
      <t>セイカツヒ</t>
    </rPh>
    <rPh sb="18" eb="20">
      <t>キシュ</t>
    </rPh>
    <rPh sb="20" eb="23">
      <t>ゲンヨキン</t>
    </rPh>
    <phoneticPr fontId="1"/>
  </si>
  <si>
    <t>外注費（変動費）</t>
    <rPh sb="0" eb="2">
      <t>ガイチュウ</t>
    </rPh>
    <rPh sb="2" eb="3">
      <t>ヒ</t>
    </rPh>
    <rPh sb="4" eb="7">
      <t>ヘンドウヒ</t>
    </rPh>
    <phoneticPr fontId="1"/>
  </si>
  <si>
    <t>5．資金繰表</t>
    <rPh sb="2" eb="5">
      <t>シキング</t>
    </rPh>
    <rPh sb="5" eb="6">
      <t>ヒョウ</t>
    </rPh>
    <phoneticPr fontId="1"/>
  </si>
  <si>
    <t>　　　　　（単位：千円）</t>
    <rPh sb="9" eb="10">
      <t>セン</t>
    </rPh>
    <rPh sb="10" eb="11">
      <t>エン</t>
    </rPh>
    <phoneticPr fontId="13"/>
  </si>
  <si>
    <t>期首</t>
  </si>
  <si>
    <t>合計</t>
  </si>
  <si>
    <t>前期繰越現金・預金 (A)</t>
    <phoneticPr fontId="13"/>
  </si>
  <si>
    <t>収入
（入る金）</t>
    <rPh sb="0" eb="1">
      <t>オサム</t>
    </rPh>
    <rPh sb="1" eb="2">
      <t>ニュウ</t>
    </rPh>
    <rPh sb="4" eb="5">
      <t>ハイ</t>
    </rPh>
    <rPh sb="6" eb="7">
      <t>カネ</t>
    </rPh>
    <phoneticPr fontId="13"/>
  </si>
  <si>
    <t>　売上代金</t>
    <rPh sb="1" eb="3">
      <t>ウリアゲ</t>
    </rPh>
    <rPh sb="3" eb="5">
      <t>ダイキン</t>
    </rPh>
    <phoneticPr fontId="13"/>
  </si>
  <si>
    <t>現金売上</t>
  </si>
  <si>
    <t>その他収入</t>
    <rPh sb="2" eb="3">
      <t>タ</t>
    </rPh>
    <rPh sb="3" eb="5">
      <t>シュウニュウ</t>
    </rPh>
    <phoneticPr fontId="13"/>
  </si>
  <si>
    <t>計 (B)</t>
    <phoneticPr fontId="13"/>
  </si>
  <si>
    <t>支出（出る金）</t>
    <rPh sb="0" eb="2">
      <t>シシュツ</t>
    </rPh>
    <rPh sb="3" eb="4">
      <t>デ</t>
    </rPh>
    <rPh sb="5" eb="6">
      <t>カネ</t>
    </rPh>
    <phoneticPr fontId="13"/>
  </si>
  <si>
    <t>仕入</t>
    <rPh sb="0" eb="2">
      <t>シイレ</t>
    </rPh>
    <phoneticPr fontId="13"/>
  </si>
  <si>
    <t>現金仕入</t>
    <rPh sb="0" eb="2">
      <t>ゲンキン</t>
    </rPh>
    <rPh sb="2" eb="4">
      <t>シイレ</t>
    </rPh>
    <phoneticPr fontId="13"/>
  </si>
  <si>
    <t>経費</t>
    <rPh sb="0" eb="2">
      <t>ケイヒ</t>
    </rPh>
    <phoneticPr fontId="13"/>
  </si>
  <si>
    <t>賃金給与</t>
    <rPh sb="0" eb="2">
      <t>チンギン</t>
    </rPh>
    <rPh sb="2" eb="4">
      <t>キュウヨ</t>
    </rPh>
    <phoneticPr fontId="13"/>
  </si>
  <si>
    <t>外注費</t>
    <rPh sb="0" eb="3">
      <t>ガイチュウヒ</t>
    </rPh>
    <phoneticPr fontId="18"/>
  </si>
  <si>
    <t>上記以外の経費</t>
    <rPh sb="0" eb="2">
      <t>ジョウキ</t>
    </rPh>
    <rPh sb="2" eb="4">
      <t>イガイ</t>
    </rPh>
    <rPh sb="5" eb="7">
      <t>ケイヒ</t>
    </rPh>
    <phoneticPr fontId="13"/>
  </si>
  <si>
    <t>生活費等()</t>
    <rPh sb="0" eb="3">
      <t>セイカツヒ</t>
    </rPh>
    <rPh sb="3" eb="4">
      <t>トウ</t>
    </rPh>
    <phoneticPr fontId="13"/>
  </si>
  <si>
    <t>計 (C)</t>
    <phoneticPr fontId="13"/>
  </si>
  <si>
    <t>差引過不足(D=B-C)</t>
    <rPh sb="0" eb="2">
      <t>サシヒキ</t>
    </rPh>
    <rPh sb="2" eb="5">
      <t>カブソク</t>
    </rPh>
    <phoneticPr fontId="13"/>
  </si>
  <si>
    <t>借入金</t>
    <rPh sb="0" eb="3">
      <t>カリイレキン</t>
    </rPh>
    <phoneticPr fontId="13"/>
  </si>
  <si>
    <t>借りる</t>
    <rPh sb="0" eb="1">
      <t>カ</t>
    </rPh>
    <phoneticPr fontId="13"/>
  </si>
  <si>
    <t>短期借入金</t>
    <phoneticPr fontId="13"/>
  </si>
  <si>
    <t>長期借入金</t>
    <phoneticPr fontId="13"/>
  </si>
  <si>
    <t>計(E)</t>
    <rPh sb="0" eb="1">
      <t>ケイ</t>
    </rPh>
    <phoneticPr fontId="13"/>
  </si>
  <si>
    <t>返す</t>
    <rPh sb="0" eb="1">
      <t>カエ</t>
    </rPh>
    <phoneticPr fontId="13"/>
  </si>
  <si>
    <t>短期借入金</t>
  </si>
  <si>
    <t>長期借入金</t>
  </si>
  <si>
    <t>計(F)</t>
    <phoneticPr fontId="13"/>
  </si>
  <si>
    <t>計（G=E-F)</t>
    <phoneticPr fontId="13"/>
  </si>
  <si>
    <r>
      <t>翌月繰越現金・当座預金</t>
    </r>
    <r>
      <rPr>
        <sz val="9"/>
        <rFont val="ＭＳ Ｐゴシック"/>
        <family val="3"/>
        <charset val="128"/>
      </rPr>
      <t>(H=Ａ+D＋G)</t>
    </r>
    <phoneticPr fontId="13"/>
  </si>
  <si>
    <t>売掛金回収</t>
    <rPh sb="3" eb="5">
      <t>カイシュウ</t>
    </rPh>
    <phoneticPr fontId="13"/>
  </si>
  <si>
    <t>買掛金支払</t>
    <rPh sb="3" eb="5">
      <t>シハライ</t>
    </rPh>
    <phoneticPr fontId="13"/>
  </si>
  <si>
    <t>（補）．家計簿</t>
    <rPh sb="1" eb="2">
      <t>オギナ</t>
    </rPh>
    <rPh sb="4" eb="7">
      <t>カケイボ</t>
    </rPh>
    <phoneticPr fontId="1"/>
  </si>
  <si>
    <t>夫の手取り</t>
    <rPh sb="0" eb="1">
      <t>オット</t>
    </rPh>
    <rPh sb="2" eb="4">
      <t>テド</t>
    </rPh>
    <phoneticPr fontId="13"/>
  </si>
  <si>
    <t>妻の手取り</t>
    <rPh sb="0" eb="1">
      <t>ツマ</t>
    </rPh>
    <rPh sb="2" eb="4">
      <t>テド</t>
    </rPh>
    <phoneticPr fontId="13"/>
  </si>
  <si>
    <t>月初預貯金 (A)</t>
    <rPh sb="0" eb="2">
      <t>ゲッショ</t>
    </rPh>
    <rPh sb="2" eb="5">
      <t>ヨチョキン</t>
    </rPh>
    <phoneticPr fontId="13"/>
  </si>
  <si>
    <t>日用品</t>
    <rPh sb="0" eb="3">
      <t>ニチヨウヒン</t>
    </rPh>
    <phoneticPr fontId="13"/>
  </si>
  <si>
    <t>通信費</t>
    <rPh sb="0" eb="3">
      <t>ツウシンヒ</t>
    </rPh>
    <phoneticPr fontId="13"/>
  </si>
  <si>
    <t>交際費</t>
    <rPh sb="0" eb="3">
      <t>コウサイヒ</t>
    </rPh>
    <phoneticPr fontId="13"/>
  </si>
  <si>
    <t>その他収入</t>
    <phoneticPr fontId="13"/>
  </si>
  <si>
    <t>衣類・美容</t>
    <rPh sb="0" eb="2">
      <t>イルイ</t>
    </rPh>
    <rPh sb="3" eb="5">
      <t>ビヨウ</t>
    </rPh>
    <phoneticPr fontId="13"/>
  </si>
  <si>
    <t>水道光熱費</t>
    <rPh sb="0" eb="5">
      <t>スイドウコウネツヒ</t>
    </rPh>
    <phoneticPr fontId="13"/>
  </si>
  <si>
    <t>自動車</t>
    <rPh sb="0" eb="3">
      <t>ジドウシャ</t>
    </rPh>
    <phoneticPr fontId="13"/>
  </si>
  <si>
    <t>趣味・娯楽</t>
    <rPh sb="0" eb="2">
      <t>シュミ</t>
    </rPh>
    <rPh sb="3" eb="5">
      <t>ゴラク</t>
    </rPh>
    <phoneticPr fontId="13"/>
  </si>
  <si>
    <t>税・社会保障</t>
    <rPh sb="0" eb="1">
      <t>ゼイ</t>
    </rPh>
    <rPh sb="2" eb="6">
      <t>シャカイホショウ</t>
    </rPh>
    <phoneticPr fontId="13"/>
  </si>
  <si>
    <t>その他</t>
    <phoneticPr fontId="13"/>
  </si>
  <si>
    <t>借入</t>
    <rPh sb="0" eb="2">
      <t>カリイレ</t>
    </rPh>
    <phoneticPr fontId="13"/>
  </si>
  <si>
    <t>住宅</t>
    <rPh sb="0" eb="2">
      <t>ジュウタク</t>
    </rPh>
    <phoneticPr fontId="1"/>
  </si>
  <si>
    <t>自動車</t>
    <rPh sb="0" eb="3">
      <t>ジドウシャ</t>
    </rPh>
    <phoneticPr fontId="1"/>
  </si>
  <si>
    <t>月末預貯金(H=Ａ+D＋G)</t>
    <rPh sb="0" eb="2">
      <t>ゲツマツ</t>
    </rPh>
    <rPh sb="2" eb="5">
      <t>ヨチョキン</t>
    </rPh>
    <phoneticPr fontId="13"/>
  </si>
  <si>
    <t>　　年　8月</t>
    <phoneticPr fontId="1"/>
  </si>
  <si>
    <t>　　年　9月</t>
    <phoneticPr fontId="1"/>
  </si>
  <si>
    <t>　　年　10月</t>
    <phoneticPr fontId="1"/>
  </si>
  <si>
    <t>　　年　11月</t>
    <phoneticPr fontId="1"/>
  </si>
  <si>
    <t>　　年　12月</t>
    <phoneticPr fontId="13"/>
  </si>
  <si>
    <t>　　年 1月</t>
    <phoneticPr fontId="13"/>
  </si>
  <si>
    <t>　　年　2月</t>
    <phoneticPr fontId="13"/>
  </si>
  <si>
    <t>　　年　3月</t>
    <phoneticPr fontId="13"/>
  </si>
  <si>
    <t>　　年　4月</t>
    <phoneticPr fontId="13"/>
  </si>
  <si>
    <t>　　年　5月</t>
    <phoneticPr fontId="13"/>
  </si>
  <si>
    <t>　　年　6月</t>
    <phoneticPr fontId="13"/>
  </si>
  <si>
    <t>　　年　7月</t>
    <phoneticPr fontId="13"/>
  </si>
  <si>
    <t>教育・習い事</t>
    <rPh sb="0" eb="2">
      <t>キョウイク</t>
    </rPh>
    <rPh sb="3" eb="4">
      <t>ナラ</t>
    </rPh>
    <rPh sb="5" eb="6">
      <t>ゴト</t>
    </rPh>
    <phoneticPr fontId="13"/>
  </si>
  <si>
    <t>返す
(出る金)</t>
    <rPh sb="0" eb="1">
      <t>カエ</t>
    </rPh>
    <rPh sb="4" eb="5">
      <t>デ</t>
    </rPh>
    <rPh sb="6" eb="7">
      <t>カネ</t>
    </rPh>
    <phoneticPr fontId="13"/>
  </si>
  <si>
    <t>借りる
（入る金）</t>
    <rPh sb="0" eb="1">
      <t>カ</t>
    </rPh>
    <rPh sb="5" eb="6">
      <t>ハイ</t>
    </rPh>
    <rPh sb="7" eb="8">
      <t>カネ</t>
    </rPh>
    <phoneticPr fontId="13"/>
  </si>
  <si>
    <t>食費（含外食）</t>
    <rPh sb="0" eb="2">
      <t>ショクヒ</t>
    </rPh>
    <rPh sb="3" eb="4">
      <t>フク</t>
    </rPh>
    <rPh sb="4" eb="6">
      <t>ガイショク</t>
    </rPh>
    <phoneticPr fontId="13"/>
  </si>
  <si>
    <t>運転資金</t>
    <rPh sb="0" eb="2">
      <t>ウンテン</t>
    </rPh>
    <rPh sb="2" eb="4">
      <t>シキン</t>
    </rPh>
    <phoneticPr fontId="1"/>
  </si>
  <si>
    <t>投資額</t>
    <rPh sb="0" eb="2">
      <t>トウシ</t>
    </rPh>
    <rPh sb="2" eb="3">
      <t>ガク</t>
    </rPh>
    <phoneticPr fontId="1"/>
  </si>
  <si>
    <t>⑴投資額　（単位：千円）</t>
    <rPh sb="1" eb="3">
      <t>トウシ</t>
    </rPh>
    <rPh sb="3" eb="4">
      <t>ガク</t>
    </rPh>
    <rPh sb="6" eb="8">
      <t>タンイ</t>
    </rPh>
    <rPh sb="9" eb="11">
      <t>センエン</t>
    </rPh>
    <phoneticPr fontId="1"/>
  </si>
  <si>
    <t>総投資額（計）</t>
    <rPh sb="0" eb="1">
      <t>ソウ</t>
    </rPh>
    <rPh sb="1" eb="4">
      <t>トウシガク</t>
    </rPh>
    <rPh sb="5" eb="6">
      <t>ケイ</t>
    </rPh>
    <phoneticPr fontId="1"/>
  </si>
  <si>
    <t>融資実行</t>
    <rPh sb="0" eb="2">
      <t>ユウシ</t>
    </rPh>
    <rPh sb="2" eb="4">
      <t>ジッコウ</t>
    </rPh>
    <phoneticPr fontId="1"/>
  </si>
  <si>
    <t>営業開始</t>
    <rPh sb="0" eb="2">
      <t>エイギョウ</t>
    </rPh>
    <rPh sb="2" eb="4">
      <t>カイシ</t>
    </rPh>
    <phoneticPr fontId="1"/>
  </si>
  <si>
    <t>借入</t>
    <rPh sb="0" eb="2">
      <t>カリイレ</t>
    </rPh>
    <phoneticPr fontId="1"/>
  </si>
  <si>
    <t>入会金・工事・チラシ</t>
    <rPh sb="0" eb="3">
      <t>ニュウカイキン</t>
    </rPh>
    <rPh sb="4" eb="6">
      <t>コウジ</t>
    </rPh>
    <phoneticPr fontId="1"/>
  </si>
  <si>
    <t>税金・国保</t>
    <rPh sb="0" eb="2">
      <t>ゼイキン</t>
    </rPh>
    <rPh sb="3" eb="5">
      <t>コクホ</t>
    </rPh>
    <phoneticPr fontId="18"/>
  </si>
  <si>
    <t>家賃</t>
    <rPh sb="0" eb="2">
      <t>ヤチン</t>
    </rPh>
    <phoneticPr fontId="13"/>
  </si>
  <si>
    <t>事業税・国保</t>
    <rPh sb="0" eb="3">
      <t>ジギョウゼイ</t>
    </rPh>
    <rPh sb="4" eb="6">
      <t>コクホ</t>
    </rPh>
    <phoneticPr fontId="1"/>
  </si>
  <si>
    <t>３．初年度の営業計画</t>
    <rPh sb="2" eb="5">
      <t>ショネンド</t>
    </rPh>
    <rPh sb="6" eb="10">
      <t>エイギョウケイカク</t>
    </rPh>
    <phoneticPr fontId="1"/>
  </si>
  <si>
    <t>ターゲット・単価</t>
    <rPh sb="6" eb="8">
      <t>タンカ</t>
    </rPh>
    <phoneticPr fontId="1"/>
  </si>
  <si>
    <t>販売数</t>
    <rPh sb="0" eb="3">
      <t>ハンバイスウ</t>
    </rPh>
    <phoneticPr fontId="1"/>
  </si>
  <si>
    <t>来店の仕掛け</t>
    <rPh sb="0" eb="2">
      <t>ライテン</t>
    </rPh>
    <rPh sb="3" eb="5">
      <t>シカ</t>
    </rPh>
    <phoneticPr fontId="1"/>
  </si>
  <si>
    <t>訴求する強味</t>
    <rPh sb="0" eb="2">
      <t>ソキュウ</t>
    </rPh>
    <rPh sb="4" eb="6">
      <t>ツヨミ</t>
    </rPh>
    <phoneticPr fontId="1"/>
  </si>
  <si>
    <t>媒体</t>
    <rPh sb="0" eb="2">
      <t>バイタイ</t>
    </rPh>
    <phoneticPr fontId="1"/>
  </si>
  <si>
    <t>広告予算</t>
    <rPh sb="0" eb="4">
      <t>コウコクヨサン</t>
    </rPh>
    <phoneticPr fontId="1"/>
  </si>
  <si>
    <t>［合計］</t>
    <rPh sb="1" eb="3">
      <t>ゴウケイ</t>
    </rPh>
    <phoneticPr fontId="1"/>
  </si>
  <si>
    <t>(単位：個、千円)　P04</t>
    <rPh sb="1" eb="3">
      <t>タンイ</t>
    </rPh>
    <rPh sb="4" eb="5">
      <t>コ</t>
    </rPh>
    <rPh sb="6" eb="8">
      <t>センエン</t>
    </rPh>
    <phoneticPr fontId="1"/>
  </si>
  <si>
    <t>［税引後手取り額③］（①-②）</t>
    <rPh sb="1" eb="3">
      <t>ゼイビ</t>
    </rPh>
    <rPh sb="3" eb="4">
      <t>ゴ</t>
    </rPh>
    <rPh sb="4" eb="6">
      <t>テド</t>
    </rPh>
    <rPh sb="7" eb="8">
      <t>ガク</t>
    </rPh>
    <phoneticPr fontId="1"/>
  </si>
  <si>
    <t>売上②不動産系インテリア</t>
    <rPh sb="0" eb="2">
      <t>ウリアゲ</t>
    </rPh>
    <rPh sb="3" eb="7">
      <t>フドウサンケイ</t>
    </rPh>
    <phoneticPr fontId="1"/>
  </si>
  <si>
    <t>FP相談
不動産の相談</t>
    <rPh sb="2" eb="4">
      <t>ソウダン</t>
    </rPh>
    <rPh sb="5" eb="8">
      <t>フドウサン</t>
    </rPh>
    <rPh sb="9" eb="11">
      <t>ソウダン</t>
    </rPh>
    <phoneticPr fontId="1"/>
  </si>
  <si>
    <t>インテリア相談</t>
    <rPh sb="5" eb="7">
      <t>ソウダン</t>
    </rPh>
    <phoneticPr fontId="1"/>
  </si>
  <si>
    <t>・インスタ（山口・防府エリア、３０－４０代）
・紹介
・直接営業（相談等）</t>
    <rPh sb="6" eb="8">
      <t>ヤマグチ</t>
    </rPh>
    <rPh sb="9" eb="11">
      <t>ホウフ</t>
    </rPh>
    <rPh sb="20" eb="21">
      <t>ダイ</t>
    </rPh>
    <rPh sb="24" eb="26">
      <t>ショウカイ</t>
    </rPh>
    <rPh sb="28" eb="32">
      <t>チョクセツエイギョウ</t>
    </rPh>
    <rPh sb="33" eb="35">
      <t>ソウダン</t>
    </rPh>
    <rPh sb="35" eb="36">
      <t>トウ</t>
    </rPh>
    <phoneticPr fontId="1"/>
  </si>
  <si>
    <t>◆宅建士×FP×インテリアコーディネーター
◆ビンテージショップが手がける中古住宅
◆年5-6件限定サービス</t>
    <rPh sb="1" eb="3">
      <t>タッケン</t>
    </rPh>
    <rPh sb="3" eb="4">
      <t>シ</t>
    </rPh>
    <rPh sb="33" eb="34">
      <t>テ</t>
    </rPh>
    <rPh sb="37" eb="41">
      <t>チュウコジュウタク</t>
    </rPh>
    <rPh sb="43" eb="44">
      <t>ネン</t>
    </rPh>
    <rPh sb="47" eb="48">
      <t>ケン</t>
    </rPh>
    <rPh sb="48" eb="50">
      <t>ゲンテイ</t>
    </rPh>
    <phoneticPr fontId="1"/>
  </si>
  <si>
    <t>◆宅建士×FP×インテリアコーディネーター
◆お金をかけない素敵インテリア提案
◆年5-6件限定サービス</t>
    <rPh sb="1" eb="3">
      <t>タッケン</t>
    </rPh>
    <rPh sb="3" eb="4">
      <t>シ</t>
    </rPh>
    <rPh sb="24" eb="25">
      <t>カネ</t>
    </rPh>
    <rPh sb="30" eb="32">
      <t>ステキ</t>
    </rPh>
    <rPh sb="37" eb="39">
      <t>テイアン</t>
    </rPh>
    <rPh sb="41" eb="42">
      <t>ネン</t>
    </rPh>
    <rPh sb="45" eb="46">
      <t>ケン</t>
    </rPh>
    <rPh sb="46" eb="48">
      <t>ゲンテイ</t>
    </rPh>
    <phoneticPr fontId="1"/>
  </si>
  <si>
    <t>・30-40代
・山口市・防府市
・地方公務員・地元中小企業勤務
・世帯年収５００万前後
・先行きに不安を持つ
・お金は堅実にしたいが、素敵な空間に暮らしたい
仲介単価：@300
インテリア単価：@1500</t>
    <rPh sb="6" eb="7">
      <t>ダイ</t>
    </rPh>
    <rPh sb="9" eb="12">
      <t>ヤマグチシ</t>
    </rPh>
    <rPh sb="13" eb="16">
      <t>ホウフシ</t>
    </rPh>
    <rPh sb="18" eb="23">
      <t>チホウコウムイン</t>
    </rPh>
    <rPh sb="24" eb="26">
      <t>ジモト</t>
    </rPh>
    <rPh sb="26" eb="30">
      <t>チュウショウキギョウ</t>
    </rPh>
    <rPh sb="30" eb="32">
      <t>キンム</t>
    </rPh>
    <rPh sb="34" eb="38">
      <t>セタイネンシュウ</t>
    </rPh>
    <rPh sb="41" eb="42">
      <t>マン</t>
    </rPh>
    <rPh sb="42" eb="44">
      <t>ゼンゴ</t>
    </rPh>
    <rPh sb="46" eb="48">
      <t>サキイ</t>
    </rPh>
    <rPh sb="50" eb="52">
      <t>フアン</t>
    </rPh>
    <rPh sb="53" eb="54">
      <t>モ</t>
    </rPh>
    <rPh sb="58" eb="59">
      <t>カネ</t>
    </rPh>
    <rPh sb="60" eb="62">
      <t>ケンジツ</t>
    </rPh>
    <rPh sb="68" eb="70">
      <t>ステキ</t>
    </rPh>
    <rPh sb="71" eb="73">
      <t>クウカン</t>
    </rPh>
    <rPh sb="74" eb="75">
      <t>ク</t>
    </rPh>
    <rPh sb="82" eb="84">
      <t>チュウカイ</t>
    </rPh>
    <rPh sb="84" eb="86">
      <t>タンカ</t>
    </rPh>
    <rPh sb="97" eb="99">
      <t>タンカ</t>
    </rPh>
    <phoneticPr fontId="1"/>
  </si>
  <si>
    <t>モデルルーム内装工事</t>
    <rPh sb="6" eb="8">
      <t>ナイソウ</t>
    </rPh>
    <rPh sb="8" eb="10">
      <t>コウジ</t>
    </rPh>
    <phoneticPr fontId="1"/>
  </si>
  <si>
    <t>　R7年10月</t>
    <phoneticPr fontId="1"/>
  </si>
  <si>
    <t>　R7年11月</t>
    <phoneticPr fontId="1"/>
  </si>
  <si>
    <t>　R7年12月</t>
    <phoneticPr fontId="1"/>
  </si>
  <si>
    <t>　R8年1月</t>
    <phoneticPr fontId="1"/>
  </si>
  <si>
    <t>　R8年２月</t>
    <phoneticPr fontId="1"/>
  </si>
  <si>
    <t>　R8年3月</t>
    <phoneticPr fontId="1"/>
  </si>
  <si>
    <t>　R8年4月</t>
    <phoneticPr fontId="1"/>
  </si>
  <si>
    <t>　R8年5月</t>
    <phoneticPr fontId="1"/>
  </si>
  <si>
    <t>　R8年6月</t>
    <phoneticPr fontId="1"/>
  </si>
  <si>
    <t>　R8年7月</t>
    <phoneticPr fontId="1"/>
  </si>
  <si>
    <t>　R8年8月</t>
    <phoneticPr fontId="1"/>
  </si>
  <si>
    <t>　R8年9月</t>
    <phoneticPr fontId="1"/>
  </si>
  <si>
    <t>客数×単価:　単価300×5件（1年目）,5件（2年目）,5件（3年目）</t>
    <rPh sb="0" eb="2">
      <t>キャクスウ</t>
    </rPh>
    <rPh sb="3" eb="5">
      <t>タンカ</t>
    </rPh>
    <rPh sb="7" eb="9">
      <t>タンカ</t>
    </rPh>
    <rPh sb="14" eb="15">
      <t>ケン</t>
    </rPh>
    <rPh sb="17" eb="19">
      <t>ネンメ</t>
    </rPh>
    <rPh sb="22" eb="23">
      <t>ケン</t>
    </rPh>
    <rPh sb="25" eb="27">
      <t>ネンメ</t>
    </rPh>
    <rPh sb="30" eb="31">
      <t>ケン</t>
    </rPh>
    <rPh sb="33" eb="35">
      <t>ネンメ</t>
    </rPh>
    <phoneticPr fontId="1"/>
  </si>
  <si>
    <t>客数×単価 : 単価1500×5件（1年目）,5件（2年目）,5件（3年目）</t>
    <rPh sb="0" eb="2">
      <t>キャクスウ</t>
    </rPh>
    <rPh sb="3" eb="5">
      <t>タンカ</t>
    </rPh>
    <phoneticPr fontId="1"/>
  </si>
  <si>
    <t>建築工事</t>
    <rPh sb="0" eb="4">
      <t>ケンチクコウジ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</si>
</sst>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#,##0;&quot;▲ &quot;#,##0"/>
    <numFmt numFmtId="178" formatCode="#,##0.0;[Red]\-#,##0.0"/>
  </numFmts>
  <fonts count="22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sz val="2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Trellis">
        <fgColor theme="4" tint="0.59996337778862885"/>
        <bgColor indexed="65"/>
      </patternFill>
    </fill>
    <fill>
      <patternFill patternType="lightGray">
        <fgColor theme="1" tint="0.499984740745262"/>
        <bgColor indexed="9"/>
      </patternFill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" xfId="0" applyFont="1" applyBorder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0" fillId="0" borderId="2" xfId="0" applyFont="1" applyBorder="1" applyAlignment="1">
      <alignment horizontal="right" vertical="center" shrinkToFit="1"/>
    </xf>
    <xf numFmtId="0" fontId="11" fillId="0" borderId="2" xfId="0" applyFont="1" applyBorder="1" applyAlignment="1">
      <alignment horizontal="left" vertical="center" shrinkToFit="1"/>
    </xf>
    <xf numFmtId="0" fontId="10" fillId="4" borderId="4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left" vertical="center" shrinkToFit="1"/>
    </xf>
    <xf numFmtId="38" fontId="11" fillId="0" borderId="3" xfId="1" applyFont="1" applyFill="1" applyBorder="1" applyAlignment="1">
      <alignment vertical="center" shrinkToFit="1"/>
    </xf>
    <xf numFmtId="0" fontId="10" fillId="0" borderId="5" xfId="0" applyFont="1" applyBorder="1" applyAlignment="1">
      <alignment horizontal="left" vertical="center" shrinkToFit="1"/>
    </xf>
    <xf numFmtId="38" fontId="11" fillId="0" borderId="5" xfId="1" applyFont="1" applyFill="1" applyBorder="1" applyAlignment="1">
      <alignment vertical="center" shrinkToFit="1"/>
    </xf>
    <xf numFmtId="38" fontId="11" fillId="2" borderId="17" xfId="1" applyFont="1" applyFill="1" applyBorder="1" applyAlignment="1">
      <alignment vertical="center" shrinkToFit="1"/>
    </xf>
    <xf numFmtId="38" fontId="10" fillId="2" borderId="2" xfId="1" applyFont="1" applyFill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38" fontId="10" fillId="0" borderId="5" xfId="1" applyFont="1" applyFill="1" applyBorder="1" applyAlignment="1">
      <alignment vertical="center" shrinkToFit="1"/>
    </xf>
    <xf numFmtId="0" fontId="10" fillId="3" borderId="5" xfId="0" applyFont="1" applyFill="1" applyBorder="1" applyAlignment="1">
      <alignment horizontal="right" vertical="center" shrinkToFit="1"/>
    </xf>
    <xf numFmtId="38" fontId="10" fillId="3" borderId="5" xfId="1" applyFont="1" applyFill="1" applyBorder="1" applyAlignment="1">
      <alignment vertical="center" shrinkToFit="1"/>
    </xf>
    <xf numFmtId="38" fontId="10" fillId="2" borderId="1" xfId="1" applyFont="1" applyFill="1" applyBorder="1" applyAlignment="1">
      <alignment vertical="center" shrinkToFit="1"/>
    </xf>
    <xf numFmtId="38" fontId="11" fillId="2" borderId="0" xfId="1" applyFont="1" applyFill="1" applyBorder="1" applyAlignment="1">
      <alignment vertical="center" shrinkToFit="1"/>
    </xf>
    <xf numFmtId="38" fontId="10" fillId="0" borderId="5" xfId="1" applyFont="1" applyBorder="1" applyAlignment="1">
      <alignment vertical="center" shrinkToFit="1"/>
    </xf>
    <xf numFmtId="0" fontId="10" fillId="3" borderId="5" xfId="0" applyFont="1" applyFill="1" applyBorder="1" applyAlignment="1">
      <alignment vertical="center" shrinkToFit="1"/>
    </xf>
    <xf numFmtId="38" fontId="11" fillId="2" borderId="1" xfId="1" applyFont="1" applyFill="1" applyBorder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38" fontId="10" fillId="0" borderId="0" xfId="1" applyFont="1" applyFill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17" xfId="0" applyFont="1" applyBorder="1" applyAlignment="1">
      <alignment vertical="center" shrinkToFit="1"/>
    </xf>
    <xf numFmtId="38" fontId="10" fillId="0" borderId="17" xfId="1" applyFont="1" applyBorder="1" applyAlignment="1">
      <alignment vertical="center" shrinkToFit="1"/>
    </xf>
    <xf numFmtId="38" fontId="11" fillId="0" borderId="2" xfId="1" applyFont="1" applyFill="1" applyBorder="1" applyAlignment="1">
      <alignment vertical="center" shrinkToFit="1"/>
    </xf>
    <xf numFmtId="0" fontId="11" fillId="5" borderId="2" xfId="0" applyFont="1" applyFill="1" applyBorder="1" applyAlignment="1">
      <alignment horizontal="center" vertical="center" shrinkToFit="1"/>
    </xf>
    <xf numFmtId="38" fontId="11" fillId="5" borderId="2" xfId="1" applyFont="1" applyFill="1" applyBorder="1" applyAlignment="1">
      <alignment vertical="center" shrinkToFit="1"/>
    </xf>
    <xf numFmtId="41" fontId="10" fillId="2" borderId="11" xfId="0" applyNumberFormat="1" applyFont="1" applyFill="1" applyBorder="1" applyAlignment="1">
      <alignment vertical="center" shrinkToFit="1"/>
    </xf>
    <xf numFmtId="0" fontId="10" fillId="5" borderId="11" xfId="0" applyFont="1" applyFill="1" applyBorder="1" applyAlignment="1">
      <alignment horizontal="center" vertical="center" shrinkToFit="1"/>
    </xf>
    <xf numFmtId="41" fontId="10" fillId="5" borderId="11" xfId="0" applyNumberFormat="1" applyFont="1" applyFill="1" applyBorder="1" applyAlignment="1">
      <alignment vertical="center" shrinkToFit="1"/>
    </xf>
    <xf numFmtId="0" fontId="10" fillId="5" borderId="0" xfId="0" applyFont="1" applyFill="1" applyAlignment="1">
      <alignment vertical="center" shrinkToFit="1"/>
    </xf>
    <xf numFmtId="0" fontId="0" fillId="0" borderId="26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2" borderId="26" xfId="0" applyFill="1" applyBorder="1" applyAlignment="1">
      <alignment horizontal="center" vertical="center"/>
    </xf>
    <xf numFmtId="41" fontId="10" fillId="0" borderId="3" xfId="0" applyNumberFormat="1" applyFont="1" applyBorder="1" applyAlignment="1">
      <alignment vertical="center" shrinkToFit="1"/>
    </xf>
    <xf numFmtId="41" fontId="10" fillId="0" borderId="5" xfId="0" applyNumberFormat="1" applyFont="1" applyBorder="1" applyAlignment="1">
      <alignment vertical="center" shrinkToFit="1"/>
    </xf>
    <xf numFmtId="41" fontId="10" fillId="6" borderId="1" xfId="0" applyNumberFormat="1" applyFont="1" applyFill="1" applyBorder="1" applyAlignment="1">
      <alignment vertical="center" shrinkToFit="1"/>
    </xf>
    <xf numFmtId="38" fontId="2" fillId="0" borderId="0" xfId="1" applyAlignment="1">
      <alignment horizontal="centerContinuous" vertical="center"/>
    </xf>
    <xf numFmtId="38" fontId="12" fillId="0" borderId="0" xfId="1" applyFont="1" applyAlignment="1">
      <alignment horizontal="right" vertical="center"/>
    </xf>
    <xf numFmtId="38" fontId="14" fillId="7" borderId="31" xfId="1" applyFont="1" applyFill="1" applyBorder="1" applyAlignment="1">
      <alignment horizontal="center" vertical="center"/>
    </xf>
    <xf numFmtId="38" fontId="14" fillId="7" borderId="31" xfId="1" applyFont="1" applyFill="1" applyBorder="1" applyAlignment="1">
      <alignment horizontal="right" vertical="center"/>
    </xf>
    <xf numFmtId="38" fontId="14" fillId="7" borderId="32" xfId="1" applyFont="1" applyFill="1" applyBorder="1" applyAlignment="1">
      <alignment horizontal="center" vertical="center"/>
    </xf>
    <xf numFmtId="177" fontId="2" fillId="7" borderId="37" xfId="1" applyNumberFormat="1" applyFill="1" applyBorder="1" applyAlignment="1">
      <alignment vertical="center"/>
    </xf>
    <xf numFmtId="177" fontId="2" fillId="7" borderId="34" xfId="1" applyNumberFormat="1" applyFill="1" applyBorder="1" applyAlignment="1">
      <alignment vertical="center"/>
    </xf>
    <xf numFmtId="38" fontId="2" fillId="8" borderId="41" xfId="1" applyFill="1" applyBorder="1" applyAlignment="1">
      <alignment vertical="center"/>
    </xf>
    <xf numFmtId="41" fontId="2" fillId="0" borderId="42" xfId="1" applyNumberFormat="1" applyFill="1" applyBorder="1" applyAlignment="1">
      <alignment vertical="center"/>
    </xf>
    <xf numFmtId="178" fontId="2" fillId="0" borderId="39" xfId="1" applyNumberFormat="1" applyFill="1" applyBorder="1" applyAlignment="1">
      <alignment vertical="center"/>
    </xf>
    <xf numFmtId="178" fontId="2" fillId="8" borderId="43" xfId="1" applyNumberFormat="1" applyFill="1" applyBorder="1" applyAlignment="1">
      <alignment vertical="center"/>
    </xf>
    <xf numFmtId="38" fontId="12" fillId="0" borderId="44" xfId="1" applyFont="1" applyBorder="1" applyAlignment="1">
      <alignment horizontal="distributed" vertical="center"/>
    </xf>
    <xf numFmtId="41" fontId="2" fillId="0" borderId="26" xfId="1" applyNumberFormat="1" applyFill="1" applyBorder="1" applyAlignment="1" applyProtection="1">
      <alignment vertical="center"/>
      <protection locked="0"/>
    </xf>
    <xf numFmtId="41" fontId="2" fillId="9" borderId="26" xfId="1" applyNumberFormat="1" applyFill="1" applyBorder="1" applyAlignment="1" applyProtection="1">
      <alignment vertical="center"/>
      <protection locked="0"/>
    </xf>
    <xf numFmtId="178" fontId="2" fillId="9" borderId="11" xfId="1" applyNumberFormat="1" applyFill="1" applyBorder="1" applyAlignment="1" applyProtection="1">
      <alignment vertical="center"/>
      <protection locked="0"/>
    </xf>
    <xf numFmtId="178" fontId="2" fillId="9" borderId="45" xfId="1" applyNumberFormat="1" applyFill="1" applyBorder="1" applyAlignment="1">
      <alignment vertical="center"/>
    </xf>
    <xf numFmtId="38" fontId="12" fillId="0" borderId="47" xfId="1" applyFont="1" applyBorder="1" applyAlignment="1">
      <alignment horizontal="distributed" vertical="center"/>
    </xf>
    <xf numFmtId="38" fontId="2" fillId="8" borderId="41" xfId="1" quotePrefix="1" applyFill="1" applyBorder="1" applyAlignment="1">
      <alignment vertical="center"/>
    </xf>
    <xf numFmtId="41" fontId="2" fillId="0" borderId="50" xfId="1" applyNumberFormat="1" applyFill="1" applyBorder="1" applyAlignment="1" applyProtection="1">
      <alignment vertical="center"/>
      <protection locked="0"/>
    </xf>
    <xf numFmtId="41" fontId="2" fillId="9" borderId="50" xfId="1" applyNumberFormat="1" applyFill="1" applyBorder="1" applyAlignment="1" applyProtection="1">
      <alignment vertical="center"/>
      <protection locked="0"/>
    </xf>
    <xf numFmtId="178" fontId="2" fillId="9" borderId="0" xfId="1" applyNumberFormat="1" applyFill="1" applyBorder="1" applyAlignment="1" applyProtection="1">
      <alignment vertical="center"/>
      <protection locked="0"/>
    </xf>
    <xf numFmtId="41" fontId="2" fillId="2" borderId="42" xfId="1" applyNumberFormat="1" applyFill="1" applyBorder="1" applyAlignment="1">
      <alignment vertical="center"/>
    </xf>
    <xf numFmtId="178" fontId="2" fillId="2" borderId="39" xfId="1" applyNumberFormat="1" applyFill="1" applyBorder="1" applyAlignment="1">
      <alignment vertical="center"/>
    </xf>
    <xf numFmtId="178" fontId="2" fillId="2" borderId="43" xfId="1" applyNumberFormat="1" applyFill="1" applyBorder="1" applyAlignment="1">
      <alignment vertical="center"/>
    </xf>
    <xf numFmtId="38" fontId="12" fillId="0" borderId="29" xfId="1" applyFont="1" applyBorder="1" applyAlignment="1">
      <alignment horizontal="distributed" vertical="center"/>
    </xf>
    <xf numFmtId="38" fontId="17" fillId="0" borderId="55" xfId="1" applyFont="1" applyBorder="1" applyAlignment="1">
      <alignment horizontal="distributed" vertical="center"/>
    </xf>
    <xf numFmtId="41" fontId="2" fillId="0" borderId="56" xfId="1" applyNumberFormat="1" applyFill="1" applyBorder="1" applyAlignment="1" applyProtection="1">
      <alignment vertical="center"/>
      <protection locked="0"/>
    </xf>
    <xf numFmtId="41" fontId="2" fillId="9" borderId="56" xfId="1" applyNumberFormat="1" applyFill="1" applyBorder="1" applyAlignment="1" applyProtection="1">
      <alignment vertical="center"/>
      <protection locked="0"/>
    </xf>
    <xf numFmtId="178" fontId="2" fillId="9" borderId="9" xfId="1" applyNumberFormat="1" applyFill="1" applyBorder="1" applyAlignment="1" applyProtection="1">
      <alignment vertical="center"/>
      <protection locked="0"/>
    </xf>
    <xf numFmtId="38" fontId="17" fillId="0" borderId="54" xfId="1" applyFont="1" applyBorder="1" applyAlignment="1">
      <alignment horizontal="distributed" vertical="center"/>
    </xf>
    <xf numFmtId="38" fontId="2" fillId="8" borderId="46" xfId="1" applyFill="1" applyBorder="1" applyAlignment="1">
      <alignment vertical="center"/>
    </xf>
    <xf numFmtId="41" fontId="2" fillId="0" borderId="57" xfId="1" applyNumberFormat="1" applyFill="1" applyBorder="1" applyAlignment="1" applyProtection="1">
      <alignment vertical="center"/>
      <protection locked="0"/>
    </xf>
    <xf numFmtId="41" fontId="2" fillId="0" borderId="58" xfId="1" applyNumberFormat="1" applyFill="1" applyBorder="1" applyAlignment="1" applyProtection="1">
      <alignment vertical="center"/>
      <protection locked="0"/>
    </xf>
    <xf numFmtId="41" fontId="2" fillId="9" borderId="58" xfId="1" applyNumberFormat="1" applyFill="1" applyBorder="1" applyAlignment="1" applyProtection="1">
      <alignment vertical="center"/>
      <protection locked="0"/>
    </xf>
    <xf numFmtId="178" fontId="2" fillId="9" borderId="59" xfId="1" applyNumberFormat="1" applyFill="1" applyBorder="1" applyAlignment="1" applyProtection="1">
      <alignment vertical="center"/>
      <protection locked="0"/>
    </xf>
    <xf numFmtId="38" fontId="17" fillId="0" borderId="60" xfId="1" applyFont="1" applyBorder="1" applyAlignment="1">
      <alignment horizontal="distributed" vertical="center"/>
    </xf>
    <xf numFmtId="41" fontId="2" fillId="0" borderId="61" xfId="1" applyNumberFormat="1" applyFill="1" applyBorder="1" applyAlignment="1" applyProtection="1">
      <alignment vertical="center"/>
      <protection locked="0"/>
    </xf>
    <xf numFmtId="178" fontId="2" fillId="9" borderId="54" xfId="1" applyNumberFormat="1" applyFill="1" applyBorder="1" applyAlignment="1" applyProtection="1">
      <alignment vertical="center"/>
      <protection locked="0"/>
    </xf>
    <xf numFmtId="41" fontId="2" fillId="0" borderId="63" xfId="1" applyNumberFormat="1" applyFill="1" applyBorder="1" applyAlignment="1" applyProtection="1">
      <alignment vertical="center"/>
      <protection locked="0"/>
    </xf>
    <xf numFmtId="41" fontId="2" fillId="0" borderId="64" xfId="1" applyNumberFormat="1" applyFill="1" applyBorder="1" applyAlignment="1" applyProtection="1">
      <alignment vertical="center"/>
      <protection locked="0"/>
    </xf>
    <xf numFmtId="41" fontId="2" fillId="9" borderId="64" xfId="1" applyNumberFormat="1" applyFill="1" applyBorder="1" applyAlignment="1" applyProtection="1">
      <alignment vertical="center"/>
      <protection locked="0"/>
    </xf>
    <xf numFmtId="178" fontId="2" fillId="9" borderId="49" xfId="1" applyNumberFormat="1" applyFill="1" applyBorder="1" applyAlignment="1" applyProtection="1">
      <alignment vertical="center"/>
      <protection locked="0"/>
    </xf>
    <xf numFmtId="38" fontId="2" fillId="7" borderId="41" xfId="1" applyFill="1" applyBorder="1" applyAlignment="1">
      <alignment vertical="center"/>
    </xf>
    <xf numFmtId="41" fontId="2" fillId="7" borderId="64" xfId="1" applyNumberFormat="1" applyFill="1" applyBorder="1" applyAlignment="1">
      <alignment vertical="center"/>
    </xf>
    <xf numFmtId="178" fontId="2" fillId="7" borderId="67" xfId="1" applyNumberFormat="1" applyFill="1" applyBorder="1" applyAlignment="1">
      <alignment vertical="center"/>
    </xf>
    <xf numFmtId="178" fontId="2" fillId="7" borderId="68" xfId="1" applyNumberFormat="1" applyFill="1" applyBorder="1" applyAlignment="1">
      <alignment vertical="center"/>
    </xf>
    <xf numFmtId="41" fontId="2" fillId="0" borderId="31" xfId="1" applyNumberFormat="1" applyFill="1" applyBorder="1" applyAlignment="1" applyProtection="1">
      <alignment vertical="center"/>
      <protection locked="0"/>
    </xf>
    <xf numFmtId="41" fontId="2" fillId="9" borderId="31" xfId="1" applyNumberFormat="1" applyFill="1" applyBorder="1" applyAlignment="1" applyProtection="1">
      <alignment vertical="center"/>
      <protection locked="0"/>
    </xf>
    <xf numFmtId="41" fontId="2" fillId="2" borderId="42" xfId="1" applyNumberFormat="1" applyFill="1" applyBorder="1" applyAlignment="1" applyProtection="1">
      <alignment vertical="center"/>
      <protection locked="0"/>
    </xf>
    <xf numFmtId="178" fontId="2" fillId="2" borderId="39" xfId="1" applyNumberFormat="1" applyFill="1" applyBorder="1" applyAlignment="1" applyProtection="1">
      <alignment vertical="center"/>
      <protection locked="0"/>
    </xf>
    <xf numFmtId="178" fontId="2" fillId="2" borderId="43" xfId="1" applyNumberFormat="1" applyFill="1" applyBorder="1" applyAlignment="1" applyProtection="1">
      <alignment vertical="center"/>
      <protection locked="0"/>
    </xf>
    <xf numFmtId="38" fontId="12" fillId="0" borderId="29" xfId="1" applyFont="1" applyBorder="1" applyAlignment="1">
      <alignment horizontal="center" vertical="center"/>
    </xf>
    <xf numFmtId="41" fontId="2" fillId="7" borderId="42" xfId="1" applyNumberFormat="1" applyFill="1" applyBorder="1" applyAlignment="1">
      <alignment vertical="center"/>
    </xf>
    <xf numFmtId="178" fontId="2" fillId="7" borderId="39" xfId="1" applyNumberFormat="1" applyFill="1" applyBorder="1" applyAlignment="1">
      <alignment vertical="center"/>
    </xf>
    <xf numFmtId="178" fontId="2" fillId="7" borderId="43" xfId="1" applyNumberFormat="1" applyFill="1" applyBorder="1" applyAlignment="1">
      <alignment vertical="center"/>
    </xf>
    <xf numFmtId="0" fontId="0" fillId="7" borderId="43" xfId="0" applyFill="1" applyBorder="1">
      <alignment vertical="center"/>
    </xf>
    <xf numFmtId="38" fontId="19" fillId="0" borderId="59" xfId="1" applyFont="1" applyBorder="1" applyAlignment="1">
      <alignment horizontal="distributed" vertical="center"/>
    </xf>
    <xf numFmtId="38" fontId="19" fillId="0" borderId="60" xfId="1" applyFont="1" applyBorder="1" applyAlignment="1">
      <alignment horizontal="distributed" vertical="center"/>
    </xf>
    <xf numFmtId="38" fontId="19" fillId="0" borderId="40" xfId="1" applyFont="1" applyBorder="1" applyAlignment="1">
      <alignment horizontal="center" vertical="center"/>
    </xf>
    <xf numFmtId="38" fontId="19" fillId="0" borderId="44" xfId="1" applyFont="1" applyBorder="1" applyAlignment="1">
      <alignment horizontal="distributed" vertical="center"/>
    </xf>
    <xf numFmtId="41" fontId="2" fillId="0" borderId="69" xfId="1" applyNumberFormat="1" applyFill="1" applyBorder="1" applyAlignment="1" applyProtection="1">
      <alignment vertical="center"/>
      <protection locked="0"/>
    </xf>
    <xf numFmtId="178" fontId="2" fillId="9" borderId="60" xfId="1" applyNumberFormat="1" applyFill="1" applyBorder="1" applyAlignment="1" applyProtection="1">
      <alignment vertical="center"/>
      <protection locked="0"/>
    </xf>
    <xf numFmtId="38" fontId="19" fillId="0" borderId="44" xfId="1" applyFont="1" applyBorder="1" applyAlignment="1">
      <alignment horizontal="center" vertical="center"/>
    </xf>
    <xf numFmtId="38" fontId="19" fillId="0" borderId="55" xfId="1" applyFont="1" applyBorder="1" applyAlignment="1">
      <alignment horizontal="center" vertical="center"/>
    </xf>
    <xf numFmtId="38" fontId="19" fillId="0" borderId="60" xfId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38" fontId="21" fillId="0" borderId="60" xfId="1" applyFont="1" applyBorder="1" applyAlignment="1">
      <alignment horizontal="distributed" vertical="center"/>
    </xf>
    <xf numFmtId="38" fontId="19" fillId="0" borderId="54" xfId="1" applyFont="1" applyBorder="1" applyAlignment="1">
      <alignment horizontal="distributed" vertical="center"/>
    </xf>
    <xf numFmtId="38" fontId="11" fillId="0" borderId="70" xfId="1" applyFont="1" applyFill="1" applyBorder="1" applyAlignment="1">
      <alignment vertical="center" shrinkToFit="1"/>
    </xf>
    <xf numFmtId="38" fontId="11" fillId="0" borderId="3" xfId="1" applyFont="1" applyFill="1" applyBorder="1" applyAlignment="1">
      <alignment vertical="center" wrapText="1" shrinkToFit="1"/>
    </xf>
    <xf numFmtId="0" fontId="8" fillId="0" borderId="0" xfId="0" applyFont="1" applyAlignment="1">
      <alignment horizontal="left" vertical="center"/>
    </xf>
    <xf numFmtId="0" fontId="10" fillId="0" borderId="23" xfId="0" applyFont="1" applyBorder="1" applyAlignment="1">
      <alignment vertical="center" shrinkToFit="1"/>
    </xf>
    <xf numFmtId="0" fontId="10" fillId="0" borderId="13" xfId="0" applyFont="1" applyBorder="1" applyAlignment="1">
      <alignment vertical="center" shrinkToFit="1"/>
    </xf>
    <xf numFmtId="0" fontId="10" fillId="0" borderId="11" xfId="0" applyFont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0" xfId="0" applyFont="1" applyAlignment="1">
      <alignment horizontal="right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 shrinkToFit="1"/>
    </xf>
    <xf numFmtId="0" fontId="10" fillId="2" borderId="24" xfId="0" applyFont="1" applyFill="1" applyBorder="1" applyAlignment="1">
      <alignment horizontal="center" vertical="center" wrapText="1" shrinkToFit="1"/>
    </xf>
    <xf numFmtId="0" fontId="10" fillId="2" borderId="12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2" xfId="0" applyFont="1" applyBorder="1" applyAlignment="1">
      <alignment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176" fontId="10" fillId="0" borderId="22" xfId="0" applyNumberFormat="1" applyFont="1" applyBorder="1" applyAlignment="1">
      <alignment vertical="center" shrinkToFit="1"/>
    </xf>
    <xf numFmtId="43" fontId="10" fillId="0" borderId="22" xfId="0" applyNumberFormat="1" applyFont="1" applyBorder="1" applyAlignment="1">
      <alignment vertical="center" shrinkToFit="1"/>
    </xf>
    <xf numFmtId="176" fontId="10" fillId="0" borderId="14" xfId="0" applyNumberFormat="1" applyFont="1" applyBorder="1" applyAlignment="1">
      <alignment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38" fontId="10" fillId="2" borderId="2" xfId="0" applyNumberFormat="1" applyFont="1" applyFill="1" applyBorder="1" applyAlignment="1">
      <alignment horizontal="distributed" vertical="center" shrinkToFit="1"/>
    </xf>
    <xf numFmtId="0" fontId="10" fillId="2" borderId="2" xfId="0" applyFont="1" applyFill="1" applyBorder="1" applyAlignment="1">
      <alignment horizontal="distributed" vertical="center" shrinkToFit="1"/>
    </xf>
    <xf numFmtId="0" fontId="10" fillId="2" borderId="18" xfId="0" applyFont="1" applyFill="1" applyBorder="1" applyAlignment="1">
      <alignment horizontal="distributed" vertical="center" shrinkToFit="1"/>
    </xf>
    <xf numFmtId="3" fontId="10" fillId="2" borderId="2" xfId="0" applyNumberFormat="1" applyFont="1" applyFill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distributed" vertical="center" shrinkToFit="1"/>
    </xf>
    <xf numFmtId="0" fontId="10" fillId="0" borderId="20" xfId="0" applyFont="1" applyBorder="1" applyAlignment="1">
      <alignment horizontal="distributed" vertical="center" shrinkToFit="1"/>
    </xf>
    <xf numFmtId="3" fontId="10" fillId="0" borderId="0" xfId="0" applyNumberFormat="1" applyFont="1" applyAlignment="1">
      <alignment vertical="center" shrinkToFit="1"/>
    </xf>
    <xf numFmtId="0" fontId="10" fillId="0" borderId="9" xfId="0" applyFont="1" applyBorder="1" applyAlignment="1">
      <alignment horizontal="left" vertical="center" shrinkToFit="1"/>
    </xf>
    <xf numFmtId="38" fontId="10" fillId="0" borderId="9" xfId="0" applyNumberFormat="1" applyFont="1" applyBorder="1" applyAlignment="1">
      <alignment horizontal="right" vertical="center" shrinkToFit="1"/>
    </xf>
    <xf numFmtId="0" fontId="10" fillId="0" borderId="9" xfId="0" applyFont="1" applyBorder="1" applyAlignment="1">
      <alignment horizontal="right" vertical="center" shrinkToFit="1"/>
    </xf>
    <xf numFmtId="0" fontId="10" fillId="0" borderId="19" xfId="0" applyFont="1" applyBorder="1" applyAlignment="1">
      <alignment horizontal="right" vertical="center" shrinkToFit="1"/>
    </xf>
    <xf numFmtId="3" fontId="10" fillId="0" borderId="9" xfId="0" applyNumberFormat="1" applyFont="1" applyBorder="1" applyAlignment="1">
      <alignment vertical="center" shrinkToFit="1"/>
    </xf>
    <xf numFmtId="41" fontId="10" fillId="0" borderId="0" xfId="0" applyNumberFormat="1" applyFont="1" applyAlignment="1">
      <alignment horizontal="distributed" vertical="center" shrinkToFit="1"/>
    </xf>
    <xf numFmtId="41" fontId="10" fillId="0" borderId="20" xfId="0" applyNumberFormat="1" applyFont="1" applyBorder="1" applyAlignment="1">
      <alignment horizontal="distributed" vertical="center" shrinkToFit="1"/>
    </xf>
    <xf numFmtId="0" fontId="10" fillId="0" borderId="2" xfId="0" applyFont="1" applyBorder="1" applyAlignment="1">
      <alignment horizontal="right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10" fillId="0" borderId="16" xfId="0" applyFont="1" applyBorder="1" applyAlignment="1">
      <alignment vertical="center" shrinkToFit="1"/>
    </xf>
    <xf numFmtId="0" fontId="10" fillId="2" borderId="3" xfId="0" applyFont="1" applyFill="1" applyBorder="1" applyAlignment="1">
      <alignment horizontal="center" vertical="center" wrapText="1" shrinkToFit="1"/>
    </xf>
    <xf numFmtId="38" fontId="10" fillId="2" borderId="1" xfId="0" applyNumberFormat="1" applyFont="1" applyFill="1" applyBorder="1" applyAlignment="1">
      <alignment vertical="center" shrinkToFit="1"/>
    </xf>
    <xf numFmtId="41" fontId="10" fillId="2" borderId="1" xfId="0" applyNumberFormat="1" applyFont="1" applyFill="1" applyBorder="1" applyAlignment="1">
      <alignment vertical="center" shrinkToFit="1"/>
    </xf>
    <xf numFmtId="0" fontId="10" fillId="0" borderId="5" xfId="0" applyFont="1" applyBorder="1" applyAlignment="1">
      <alignment horizontal="distributed" vertical="center" shrinkToFit="1"/>
    </xf>
    <xf numFmtId="38" fontId="10" fillId="0" borderId="5" xfId="1" applyFont="1" applyFill="1" applyBorder="1" applyAlignment="1">
      <alignment horizontal="right" vertical="center" shrinkToFit="1"/>
    </xf>
    <xf numFmtId="41" fontId="10" fillId="0" borderId="5" xfId="0" applyNumberFormat="1" applyFont="1" applyBorder="1" applyAlignment="1">
      <alignment vertical="center" shrinkToFit="1"/>
    </xf>
    <xf numFmtId="0" fontId="10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8" fillId="0" borderId="0" xfId="0" applyFont="1" applyAlignment="1">
      <alignment horizontal="left" vertical="center" shrinkToFit="1"/>
    </xf>
    <xf numFmtId="0" fontId="10" fillId="0" borderId="1" xfId="0" applyFont="1" applyBorder="1" applyAlignment="1">
      <alignment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3" xfId="0" quotePrefix="1" applyFont="1" applyBorder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0" fontId="10" fillId="6" borderId="1" xfId="0" applyFont="1" applyFill="1" applyBorder="1" applyAlignment="1">
      <alignment horizontal="center" vertical="center" shrinkToFit="1"/>
    </xf>
    <xf numFmtId="38" fontId="10" fillId="0" borderId="5" xfId="1" applyFont="1" applyFill="1" applyBorder="1" applyAlignment="1">
      <alignment vertical="center" shrinkToFit="1"/>
    </xf>
    <xf numFmtId="0" fontId="11" fillId="2" borderId="1" xfId="0" applyFont="1" applyFill="1" applyBorder="1" applyAlignment="1">
      <alignment horizontal="center" vertical="center" shrinkToFit="1"/>
    </xf>
    <xf numFmtId="38" fontId="11" fillId="0" borderId="1" xfId="1" applyFont="1" applyFill="1" applyBorder="1" applyAlignment="1">
      <alignment vertical="center" shrinkToFit="1"/>
    </xf>
    <xf numFmtId="38" fontId="10" fillId="0" borderId="5" xfId="1" applyFont="1" applyBorder="1" applyAlignment="1">
      <alignment vertical="center" shrinkToFit="1"/>
    </xf>
    <xf numFmtId="38" fontId="10" fillId="0" borderId="1" xfId="1" applyFont="1" applyBorder="1" applyAlignment="1">
      <alignment vertical="center" shrinkToFit="1"/>
    </xf>
    <xf numFmtId="0" fontId="11" fillId="2" borderId="0" xfId="0" applyFont="1" applyFill="1" applyAlignment="1">
      <alignment horizontal="center" vertical="center" shrinkToFit="1"/>
    </xf>
    <xf numFmtId="38" fontId="11" fillId="0" borderId="0" xfId="1" applyFont="1" applyFill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11" fillId="2" borderId="2" xfId="0" applyFont="1" applyFill="1" applyBorder="1" applyAlignment="1">
      <alignment horizontal="center" vertical="center" shrinkToFit="1"/>
    </xf>
    <xf numFmtId="38" fontId="10" fillId="0" borderId="2" xfId="1" applyFont="1" applyFill="1" applyBorder="1" applyAlignment="1">
      <alignment vertical="center" shrinkToFit="1"/>
    </xf>
    <xf numFmtId="0" fontId="11" fillId="2" borderId="17" xfId="0" applyFont="1" applyFill="1" applyBorder="1" applyAlignment="1">
      <alignment horizontal="center" vertical="center" shrinkToFit="1"/>
    </xf>
    <xf numFmtId="38" fontId="11" fillId="0" borderId="17" xfId="1" applyFont="1" applyFill="1" applyBorder="1" applyAlignment="1">
      <alignment vertical="center" shrinkToFit="1"/>
    </xf>
    <xf numFmtId="0" fontId="10" fillId="0" borderId="24" xfId="0" applyFont="1" applyBorder="1" applyAlignment="1">
      <alignment vertical="center" shrinkToFit="1"/>
    </xf>
    <xf numFmtId="38" fontId="10" fillId="0" borderId="3" xfId="1" applyFont="1" applyFill="1" applyBorder="1" applyAlignment="1">
      <alignment vertical="center" shrinkToFit="1"/>
    </xf>
    <xf numFmtId="0" fontId="8" fillId="0" borderId="2" xfId="0" applyFont="1" applyBorder="1" applyAlignment="1">
      <alignment horizontal="left" vertical="center" shrinkToFit="1"/>
    </xf>
    <xf numFmtId="0" fontId="10" fillId="4" borderId="4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 shrinkToFit="1"/>
    </xf>
    <xf numFmtId="0" fontId="10" fillId="4" borderId="9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10" fillId="0" borderId="24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4" borderId="3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38" fontId="11" fillId="0" borderId="9" xfId="1" applyFont="1" applyFill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38" fontId="11" fillId="0" borderId="9" xfId="1" applyFont="1" applyFill="1" applyBorder="1" applyAlignment="1">
      <alignment vertical="center" wrapText="1" shrinkToFit="1"/>
    </xf>
    <xf numFmtId="0" fontId="0" fillId="0" borderId="4" xfId="0" applyBorder="1" applyAlignment="1">
      <alignment vertical="center" wrapText="1" shrinkToFit="1"/>
    </xf>
    <xf numFmtId="0" fontId="0" fillId="2" borderId="26" xfId="0" applyFill="1" applyBorder="1" applyAlignment="1">
      <alignment horizontal="center" vertical="center"/>
    </xf>
    <xf numFmtId="38" fontId="14" fillId="7" borderId="38" xfId="1" applyFont="1" applyFill="1" applyBorder="1" applyAlignment="1">
      <alignment horizontal="center" vertical="center"/>
    </xf>
    <xf numFmtId="38" fontId="14" fillId="7" borderId="39" xfId="1" applyFont="1" applyFill="1" applyBorder="1" applyAlignment="1">
      <alignment horizontal="center" vertical="center"/>
    </xf>
    <xf numFmtId="38" fontId="14" fillId="7" borderId="40" xfId="1" applyFont="1" applyFill="1" applyBorder="1" applyAlignment="1">
      <alignment horizontal="center" vertical="center"/>
    </xf>
    <xf numFmtId="38" fontId="2" fillId="7" borderId="27" xfId="1" applyFill="1" applyBorder="1" applyAlignment="1">
      <alignment horizontal="center" vertical="center"/>
    </xf>
    <xf numFmtId="38" fontId="2" fillId="7" borderId="28" xfId="1" applyFill="1" applyBorder="1" applyAlignment="1">
      <alignment horizontal="center" vertical="center"/>
    </xf>
    <xf numFmtId="38" fontId="2" fillId="7" borderId="29" xfId="1" applyFill="1" applyBorder="1" applyAlignment="1">
      <alignment horizontal="center" vertical="center"/>
    </xf>
    <xf numFmtId="38" fontId="2" fillId="7" borderId="33" xfId="1" applyFill="1" applyBorder="1" applyAlignment="1">
      <alignment horizontal="center" vertical="center"/>
    </xf>
    <xf numFmtId="38" fontId="2" fillId="7" borderId="34" xfId="1" applyFill="1" applyBorder="1" applyAlignment="1">
      <alignment horizontal="center" vertical="center"/>
    </xf>
    <xf numFmtId="38" fontId="2" fillId="7" borderId="35" xfId="1" applyFill="1" applyBorder="1" applyAlignment="1">
      <alignment horizontal="center" vertical="center"/>
    </xf>
    <xf numFmtId="38" fontId="2" fillId="7" borderId="30" xfId="1" applyFill="1" applyBorder="1" applyAlignment="1">
      <alignment horizontal="center" vertical="center"/>
    </xf>
    <xf numFmtId="38" fontId="2" fillId="7" borderId="36" xfId="1" applyFill="1" applyBorder="1" applyAlignment="1">
      <alignment horizontal="center" vertical="center"/>
    </xf>
    <xf numFmtId="38" fontId="0" fillId="0" borderId="38" xfId="1" applyFont="1" applyBorder="1" applyAlignment="1">
      <alignment horizontal="distributed" vertical="center"/>
    </xf>
    <xf numFmtId="38" fontId="14" fillId="0" borderId="39" xfId="1" applyFont="1" applyBorder="1" applyAlignment="1">
      <alignment horizontal="distributed" vertical="center"/>
    </xf>
    <xf numFmtId="38" fontId="14" fillId="0" borderId="40" xfId="1" applyFont="1" applyBorder="1" applyAlignment="1">
      <alignment horizontal="distributed" vertical="center"/>
    </xf>
    <xf numFmtId="38" fontId="12" fillId="0" borderId="30" xfId="1" applyFont="1" applyBorder="1" applyAlignment="1">
      <alignment vertical="center" textRotation="255" wrapText="1"/>
    </xf>
    <xf numFmtId="38" fontId="12" fillId="0" borderId="41" xfId="1" applyFont="1" applyBorder="1" applyAlignment="1">
      <alignment vertical="center" textRotation="255" wrapText="1"/>
    </xf>
    <xf numFmtId="38" fontId="12" fillId="0" borderId="51" xfId="1" applyFont="1" applyBorder="1" applyAlignment="1">
      <alignment vertical="center" textRotation="255" wrapText="1"/>
    </xf>
    <xf numFmtId="38" fontId="12" fillId="0" borderId="27" xfId="1" applyFont="1" applyBorder="1" applyAlignment="1">
      <alignment horizontal="center" vertical="center" textRotation="255" wrapText="1"/>
    </xf>
    <xf numFmtId="38" fontId="12" fillId="0" borderId="46" xfId="1" applyFont="1" applyBorder="1" applyAlignment="1">
      <alignment horizontal="center" vertical="center" textRotation="255" wrapText="1"/>
    </xf>
    <xf numFmtId="38" fontId="0" fillId="0" borderId="48" xfId="1" applyFont="1" applyBorder="1" applyAlignment="1">
      <alignment horizontal="distributed" vertical="center"/>
    </xf>
    <xf numFmtId="38" fontId="14" fillId="0" borderId="49" xfId="1" applyFont="1" applyBorder="1" applyAlignment="1">
      <alignment horizontal="distributed" vertical="center"/>
    </xf>
    <xf numFmtId="38" fontId="14" fillId="0" borderId="39" xfId="1" applyFont="1" applyBorder="1" applyAlignment="1">
      <alignment horizontal="center" vertical="center"/>
    </xf>
    <xf numFmtId="0" fontId="14" fillId="0" borderId="40" xfId="0" applyFont="1" applyBorder="1">
      <alignment vertical="center"/>
    </xf>
    <xf numFmtId="38" fontId="14" fillId="0" borderId="30" xfId="1" applyFont="1" applyBorder="1" applyAlignment="1">
      <alignment horizontal="center" vertical="center" textRotation="255"/>
    </xf>
    <xf numFmtId="38" fontId="14" fillId="0" borderId="41" xfId="1" applyFont="1" applyBorder="1" applyAlignment="1">
      <alignment horizontal="center" vertical="center" textRotation="255"/>
    </xf>
    <xf numFmtId="38" fontId="14" fillId="0" borderId="46" xfId="1" applyFont="1" applyBorder="1" applyAlignment="1">
      <alignment horizontal="center" vertical="center" textRotation="255"/>
    </xf>
    <xf numFmtId="38" fontId="15" fillId="0" borderId="52" xfId="1" applyFont="1" applyBorder="1" applyAlignment="1">
      <alignment horizontal="center" vertical="center" textRotation="255" shrinkToFit="1"/>
    </xf>
    <xf numFmtId="38" fontId="16" fillId="0" borderId="53" xfId="1" applyFont="1" applyBorder="1" applyAlignment="1">
      <alignment horizontal="center" vertical="center" textRotation="255" shrinkToFit="1"/>
    </xf>
    <xf numFmtId="38" fontId="0" fillId="0" borderId="53" xfId="1" applyFont="1" applyBorder="1" applyAlignment="1">
      <alignment horizontal="center" vertical="center" textRotation="255" shrinkToFit="1"/>
    </xf>
    <xf numFmtId="38" fontId="14" fillId="0" borderId="53" xfId="1" applyFont="1" applyBorder="1" applyAlignment="1">
      <alignment horizontal="center" vertical="center" textRotation="255" shrinkToFit="1"/>
    </xf>
    <xf numFmtId="38" fontId="14" fillId="0" borderId="62" xfId="1" applyFont="1" applyBorder="1" applyAlignment="1">
      <alignment horizontal="center" vertical="center" textRotation="255" shrinkToFit="1"/>
    </xf>
    <xf numFmtId="38" fontId="19" fillId="0" borderId="48" xfId="1" applyFont="1" applyBorder="1" applyAlignment="1">
      <alignment horizontal="distributed" vertical="center"/>
    </xf>
    <xf numFmtId="38" fontId="19" fillId="0" borderId="49" xfId="1" applyFont="1" applyBorder="1" applyAlignment="1">
      <alignment horizontal="distributed" vertical="center"/>
    </xf>
    <xf numFmtId="38" fontId="14" fillId="0" borderId="65" xfId="1" applyFont="1" applyBorder="1" applyAlignment="1">
      <alignment horizontal="center" vertical="center"/>
    </xf>
    <xf numFmtId="38" fontId="14" fillId="0" borderId="66" xfId="1" applyFont="1" applyBorder="1" applyAlignment="1">
      <alignment horizontal="center" vertical="center"/>
    </xf>
    <xf numFmtId="38" fontId="14" fillId="0" borderId="27" xfId="1" applyFont="1" applyBorder="1" applyAlignment="1">
      <alignment horizontal="center" vertical="center" textRotation="255"/>
    </xf>
    <xf numFmtId="38" fontId="14" fillId="0" borderId="51" xfId="1" applyFont="1" applyBorder="1" applyAlignment="1">
      <alignment horizontal="center" vertical="center" textRotation="255"/>
    </xf>
    <xf numFmtId="0" fontId="17" fillId="0" borderId="57" xfId="0" applyFont="1" applyBorder="1" applyAlignment="1">
      <alignment horizontal="center" vertical="center" textRotation="255"/>
    </xf>
    <xf numFmtId="0" fontId="12" fillId="0" borderId="61" xfId="0" applyFont="1" applyBorder="1" applyAlignment="1">
      <alignment horizontal="center" vertical="center" textRotation="255"/>
    </xf>
    <xf numFmtId="0" fontId="12" fillId="0" borderId="48" xfId="0" applyFont="1" applyBorder="1" applyAlignment="1">
      <alignment horizontal="center" vertical="center" textRotation="255"/>
    </xf>
    <xf numFmtId="0" fontId="14" fillId="0" borderId="57" xfId="0" applyFont="1" applyBorder="1" applyAlignment="1">
      <alignment horizontal="center" vertical="center" textRotation="255"/>
    </xf>
    <xf numFmtId="0" fontId="14" fillId="0" borderId="61" xfId="0" applyFont="1" applyBorder="1" applyAlignment="1">
      <alignment horizontal="center" vertical="center" textRotation="255"/>
    </xf>
    <xf numFmtId="0" fontId="14" fillId="0" borderId="48" xfId="0" applyFont="1" applyBorder="1" applyAlignment="1">
      <alignment horizontal="center" vertical="center" textRotation="255"/>
    </xf>
    <xf numFmtId="38" fontId="14" fillId="7" borderId="65" xfId="1" applyFont="1" applyFill="1" applyBorder="1" applyAlignment="1">
      <alignment horizontal="center" vertical="center"/>
    </xf>
    <xf numFmtId="38" fontId="14" fillId="7" borderId="66" xfId="1" applyFont="1" applyFill="1" applyBorder="1" applyAlignment="1">
      <alignment horizontal="center" vertical="center"/>
    </xf>
    <xf numFmtId="38" fontId="12" fillId="7" borderId="38" xfId="1" applyFont="1" applyFill="1" applyBorder="1" applyAlignment="1">
      <alignment horizontal="center" vertical="center" shrinkToFit="1"/>
    </xf>
    <xf numFmtId="38" fontId="12" fillId="7" borderId="39" xfId="1" applyFont="1" applyFill="1" applyBorder="1" applyAlignment="1">
      <alignment horizontal="center" vertical="center" shrinkToFit="1"/>
    </xf>
    <xf numFmtId="38" fontId="12" fillId="7" borderId="40" xfId="1" applyFont="1" applyFill="1" applyBorder="1" applyAlignment="1">
      <alignment horizontal="center" vertical="center" shrinkToFit="1"/>
    </xf>
    <xf numFmtId="38" fontId="19" fillId="7" borderId="38" xfId="1" applyFont="1" applyFill="1" applyBorder="1" applyAlignment="1">
      <alignment horizontal="center" vertical="center" shrinkToFit="1"/>
    </xf>
    <xf numFmtId="38" fontId="12" fillId="0" borderId="27" xfId="1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38" fontId="9" fillId="0" borderId="27" xfId="1" applyFont="1" applyBorder="1" applyAlignment="1">
      <alignment horizontal="center" vertical="center" shrinkToFit="1"/>
    </xf>
    <xf numFmtId="0" fontId="9" fillId="0" borderId="29" xfId="0" applyFont="1" applyBorder="1">
      <alignment vertical="center"/>
    </xf>
    <xf numFmtId="38" fontId="12" fillId="0" borderId="48" xfId="1" applyFont="1" applyBorder="1" applyAlignment="1">
      <alignment horizontal="center" vertical="center"/>
    </xf>
    <xf numFmtId="38" fontId="12" fillId="0" borderId="49" xfId="1" applyFont="1" applyBorder="1" applyAlignment="1">
      <alignment horizontal="center" vertical="center"/>
    </xf>
    <xf numFmtId="38" fontId="19" fillId="0" borderId="30" xfId="1" applyFont="1" applyBorder="1" applyAlignment="1">
      <alignment vertical="center" textRotation="255" wrapText="1"/>
    </xf>
    <xf numFmtId="38" fontId="19" fillId="0" borderId="41" xfId="1" applyFont="1" applyBorder="1" applyAlignment="1">
      <alignment vertical="center" textRotation="255" wrapText="1"/>
    </xf>
    <xf numFmtId="38" fontId="19" fillId="0" borderId="51" xfId="1" applyFont="1" applyBorder="1" applyAlignment="1">
      <alignment vertical="center" textRotation="255" wrapText="1"/>
    </xf>
    <xf numFmtId="38" fontId="9" fillId="0" borderId="48" xfId="1" applyFont="1" applyBorder="1" applyAlignment="1">
      <alignment horizontal="center" vertical="center"/>
    </xf>
    <xf numFmtId="38" fontId="14" fillId="0" borderId="49" xfId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273843</xdr:colOff>
      <xdr:row>10</xdr:row>
      <xdr:rowOff>23811</xdr:rowOff>
    </xdr:from>
    <xdr:to>
      <xdr:col>7</xdr:col>
      <xdr:colOff>517921</xdr:colOff>
      <xdr:row>20</xdr:row>
      <xdr:rowOff>119061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103CB1C-9A2C-6A19-C869-E74E9F81A934}"/>
            </a:ext>
          </a:extLst>
        </xdr:cNvPr>
        <xdr:cNvSpPr/>
      </xdr:nvSpPr>
      <xdr:spPr>
        <a:xfrm>
          <a:off x="4482703" y="5072061"/>
          <a:ext cx="3220641" cy="1643063"/>
        </a:xfrm>
        <a:prstGeom prst="wedgeRectCallout">
          <a:avLst>
            <a:gd name="adj1" fmla="val -33402"/>
            <a:gd name="adj2" fmla="val -84375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※2024</a:t>
          </a:r>
          <a:r>
            <a:rPr kumimoji="1" lang="ja-JP" altLang="en-US" sz="1100"/>
            <a:t>年 山口・防府市、リフォームを伴う中古不動産売買：</a:t>
          </a:r>
          <a:endParaRPr kumimoji="1" lang="en-US" altLang="ja-JP" sz="1100"/>
        </a:p>
        <a:p>
          <a:pPr algn="l"/>
          <a:r>
            <a:rPr kumimoji="1" lang="en-US" altLang="ja-JP" sz="1100"/>
            <a:t>250</a:t>
          </a:r>
          <a:r>
            <a:rPr kumimoji="1" lang="ja-JP" altLang="en-US" sz="1100"/>
            <a:t>件①</a:t>
          </a:r>
          <a:endParaRPr kumimoji="1" lang="en-US" altLang="ja-JP" sz="1100"/>
        </a:p>
        <a:p>
          <a:pPr algn="l"/>
          <a:r>
            <a:rPr kumimoji="1" lang="ja-JP" altLang="en-US" sz="1100"/>
            <a:t>弊社想定市場占有率</a:t>
          </a:r>
          <a:r>
            <a:rPr kumimoji="1" lang="en-US" altLang="ja-JP" sz="1100"/>
            <a:t>2%</a:t>
          </a:r>
          <a:r>
            <a:rPr kumimoji="1" lang="ja-JP" altLang="en-US" sz="1100"/>
            <a:t>＋</a:t>
          </a:r>
          <a:r>
            <a:rPr kumimoji="1" lang="en-US" altLang="ja-JP" sz="1100"/>
            <a:t>α</a:t>
          </a:r>
          <a:r>
            <a:rPr kumimoji="1" lang="ja-JP" altLang="en-US" sz="1100"/>
            <a:t>②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①</a:t>
          </a:r>
          <a:r>
            <a:rPr kumimoji="1" lang="en-US" altLang="ja-JP" sz="1100"/>
            <a:t>×</a:t>
          </a:r>
          <a:r>
            <a:rPr kumimoji="1" lang="ja-JP" altLang="en-US" sz="1100"/>
            <a:t>②＝約</a:t>
          </a:r>
          <a:r>
            <a:rPr kumimoji="1" lang="en-US" altLang="ja-JP" sz="1100"/>
            <a:t>6</a:t>
          </a:r>
          <a:r>
            <a:rPr kumimoji="1" lang="ja-JP" altLang="en-US" sz="1100"/>
            <a:t>件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69850</xdr:colOff>
      <xdr:row>3</xdr:row>
      <xdr:rowOff>44450</xdr:rowOff>
    </xdr:from>
    <xdr:to>
      <xdr:col>3</xdr:col>
      <xdr:colOff>260350</xdr:colOff>
      <xdr:row>3</xdr:row>
      <xdr:rowOff>266700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F5CE6E7A-1A26-A626-DE40-186AAA7CCC42}"/>
            </a:ext>
          </a:extLst>
        </xdr:cNvPr>
        <xdr:cNvSpPr/>
      </xdr:nvSpPr>
      <xdr:spPr>
        <a:xfrm>
          <a:off x="3028950" y="590550"/>
          <a:ext cx="495300" cy="22225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82550</xdr:colOff>
      <xdr:row>4</xdr:row>
      <xdr:rowOff>25400</xdr:rowOff>
    </xdr:from>
    <xdr:to>
      <xdr:col>3</xdr:col>
      <xdr:colOff>273050</xdr:colOff>
      <xdr:row>4</xdr:row>
      <xdr:rowOff>247650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49E70E62-E410-414F-8418-E41544828CB9}"/>
            </a:ext>
          </a:extLst>
        </xdr:cNvPr>
        <xdr:cNvSpPr/>
      </xdr:nvSpPr>
      <xdr:spPr>
        <a:xfrm>
          <a:off x="3041650" y="857250"/>
          <a:ext cx="495300" cy="22225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76200</xdr:colOff>
      <xdr:row>7</xdr:row>
      <xdr:rowOff>38100</xdr:rowOff>
    </xdr:from>
    <xdr:to>
      <xdr:col>5</xdr:col>
      <xdr:colOff>266700</xdr:colOff>
      <xdr:row>7</xdr:row>
      <xdr:rowOff>260350</xdr:rowOff>
    </xdr:to>
    <xdr:sp macro="" textlink="">
      <xdr:nvSpPr>
        <xdr:cNvPr id="4" name="矢印: 右 3">
          <a:extLst>
            <a:ext uri="{FF2B5EF4-FFF2-40B4-BE49-F238E27FC236}">
              <a16:creationId xmlns:a16="http://schemas.microsoft.com/office/drawing/2014/main" id="{C384F2C2-570F-4F65-A24D-D71A2D89613D}"/>
            </a:ext>
          </a:extLst>
        </xdr:cNvPr>
        <xdr:cNvSpPr/>
      </xdr:nvSpPr>
      <xdr:spPr>
        <a:xfrm>
          <a:off x="3644900" y="1727200"/>
          <a:ext cx="495300" cy="22225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25400</xdr:colOff>
      <xdr:row>8</xdr:row>
      <xdr:rowOff>31750</xdr:rowOff>
    </xdr:from>
    <xdr:to>
      <xdr:col>13</xdr:col>
      <xdr:colOff>222250</xdr:colOff>
      <xdr:row>8</xdr:row>
      <xdr:rowOff>228600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2FC87A9C-1539-4419-AE65-E59E04745E32}"/>
            </a:ext>
          </a:extLst>
        </xdr:cNvPr>
        <xdr:cNvSpPr/>
      </xdr:nvSpPr>
      <xdr:spPr>
        <a:xfrm>
          <a:off x="4203700" y="2006600"/>
          <a:ext cx="2330450" cy="19685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57150</xdr:colOff>
      <xdr:row>5</xdr:row>
      <xdr:rowOff>44450</xdr:rowOff>
    </xdr:from>
    <xdr:to>
      <xdr:col>4</xdr:col>
      <xdr:colOff>254000</xdr:colOff>
      <xdr:row>5</xdr:row>
      <xdr:rowOff>241300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7266DD6-961B-1308-6544-8B991A51F4FC}"/>
            </a:ext>
          </a:extLst>
        </xdr:cNvPr>
        <xdr:cNvSpPr/>
      </xdr:nvSpPr>
      <xdr:spPr>
        <a:xfrm>
          <a:off x="3625850" y="1162050"/>
          <a:ext cx="196850" cy="19685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76200</xdr:colOff>
      <xdr:row>6</xdr:row>
      <xdr:rowOff>57150</xdr:rowOff>
    </xdr:from>
    <xdr:to>
      <xdr:col>5</xdr:col>
      <xdr:colOff>273050</xdr:colOff>
      <xdr:row>6</xdr:row>
      <xdr:rowOff>254000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BC771EF-FB89-4951-8314-6FFD9949969B}"/>
            </a:ext>
          </a:extLst>
        </xdr:cNvPr>
        <xdr:cNvSpPr/>
      </xdr:nvSpPr>
      <xdr:spPr>
        <a:xfrm>
          <a:off x="3949700" y="1460500"/>
          <a:ext cx="196850" cy="196850"/>
        </a:xfrm>
        <a:prstGeom prst="ellips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207963</xdr:colOff>
      <xdr:row>2</xdr:row>
      <xdr:rowOff>169862</xdr:rowOff>
    </xdr:from>
    <xdr:to>
      <xdr:col>17</xdr:col>
      <xdr:colOff>322263</xdr:colOff>
      <xdr:row>28</xdr:row>
      <xdr:rowOff>74612</xdr:rowOff>
    </xdr:to>
    <xdr:grpSp>
      <xdr:nvGrpSpPr>
        <xdr:cNvPr id="2" name="グループ化 40">
          <a:extLst>
            <a:ext uri="{FF2B5EF4-FFF2-40B4-BE49-F238E27FC236}">
              <a16:creationId xmlns:a16="http://schemas.microsoft.com/office/drawing/2014/main" id="{F1ACD96B-5FD3-4FA1-9102-88240F6E3BAD}"/>
            </a:ext>
          </a:extLst>
        </xdr:cNvPr>
        <xdr:cNvGrpSpPr>
          <a:grpSpLocks/>
        </xdr:cNvGrpSpPr>
      </xdr:nvGrpSpPr>
      <xdr:grpSpPr bwMode="auto">
        <a:xfrm>
          <a:off x="11971338" y="556816"/>
          <a:ext cx="114300" cy="4988719"/>
          <a:chOff x="9334500" y="600075"/>
          <a:chExt cx="123825" cy="9982200"/>
        </a:xfrm>
      </xdr:grpSpPr>
      <xdr:grpSp>
        <xdr:nvGrpSpPr>
          <xdr:cNvPr id="3" name="グループ化 74">
            <a:extLst>
              <a:ext uri="{FF2B5EF4-FFF2-40B4-BE49-F238E27FC236}">
                <a16:creationId xmlns:a16="http://schemas.microsoft.com/office/drawing/2014/main" id="{D48BA994-3991-D498-B0E7-E62C639BF191}"/>
              </a:ext>
            </a:extLst>
          </xdr:cNvPr>
          <xdr:cNvGrpSpPr>
            <a:grpSpLocks/>
          </xdr:cNvGrpSpPr>
        </xdr:nvGrpSpPr>
        <xdr:grpSpPr bwMode="auto">
          <a:xfrm>
            <a:off x="9334500" y="600075"/>
            <a:ext cx="76200" cy="9982200"/>
            <a:chOff x="2686049" y="190501"/>
            <a:chExt cx="54349" cy="5600701"/>
          </a:xfrm>
        </xdr:grpSpPr>
        <xdr:grpSp>
          <xdr:nvGrpSpPr>
            <xdr:cNvPr id="11" name="グループ化 5">
              <a:extLst>
                <a:ext uri="{FF2B5EF4-FFF2-40B4-BE49-F238E27FC236}">
                  <a16:creationId xmlns:a16="http://schemas.microsoft.com/office/drawing/2014/main" id="{0486C9E2-2C2A-2709-BE2F-2850BFA92C20}"/>
                </a:ext>
              </a:extLst>
            </xdr:cNvPr>
            <xdr:cNvGrpSpPr>
              <a:grpSpLocks/>
            </xdr:cNvGrpSpPr>
          </xdr:nvGrpSpPr>
          <xdr:grpSpPr bwMode="auto">
            <a:xfrm rot="5400000">
              <a:off x="1313049" y="1563501"/>
              <a:ext cx="2800349" cy="54349"/>
              <a:chOff x="0" y="4276725"/>
              <a:chExt cx="12164545" cy="231402"/>
            </a:xfrm>
          </xdr:grpSpPr>
          <xdr:sp macro="" textlink="">
            <xdr:nvSpPr>
              <xdr:cNvPr id="15" name="Freeform 52">
                <a:extLst>
                  <a:ext uri="{FF2B5EF4-FFF2-40B4-BE49-F238E27FC236}">
                    <a16:creationId xmlns:a16="http://schemas.microsoft.com/office/drawing/2014/main" id="{5E87EDCC-6CCF-F8C1-24D8-BD198D42EEF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076950" y="4276725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" name="Freeform 52">
                <a:extLst>
                  <a:ext uri="{FF2B5EF4-FFF2-40B4-BE49-F238E27FC236}">
                    <a16:creationId xmlns:a16="http://schemas.microsoft.com/office/drawing/2014/main" id="{56D3FE41-5A9C-24A4-BEA2-72DB6CF2401F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0" y="4286250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12" name="グループ化 6">
              <a:extLst>
                <a:ext uri="{FF2B5EF4-FFF2-40B4-BE49-F238E27FC236}">
                  <a16:creationId xmlns:a16="http://schemas.microsoft.com/office/drawing/2014/main" id="{93BBA0FF-EAE2-16BB-3970-CC97E17A6798}"/>
                </a:ext>
              </a:extLst>
            </xdr:cNvPr>
            <xdr:cNvGrpSpPr>
              <a:grpSpLocks/>
            </xdr:cNvGrpSpPr>
          </xdr:nvGrpSpPr>
          <xdr:grpSpPr bwMode="auto">
            <a:xfrm rot="5400000">
              <a:off x="1313049" y="4363852"/>
              <a:ext cx="2800349" cy="54349"/>
              <a:chOff x="0" y="4276725"/>
              <a:chExt cx="12164545" cy="231402"/>
            </a:xfrm>
          </xdr:grpSpPr>
          <xdr:sp macro="" textlink="">
            <xdr:nvSpPr>
              <xdr:cNvPr id="13" name="Freeform 52">
                <a:extLst>
                  <a:ext uri="{FF2B5EF4-FFF2-40B4-BE49-F238E27FC236}">
                    <a16:creationId xmlns:a16="http://schemas.microsoft.com/office/drawing/2014/main" id="{D231DC04-AD22-8F59-3D8E-7E55664B6AB1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076950" y="4276725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" name="Freeform 52">
                <a:extLst>
                  <a:ext uri="{FF2B5EF4-FFF2-40B4-BE49-F238E27FC236}">
                    <a16:creationId xmlns:a16="http://schemas.microsoft.com/office/drawing/2014/main" id="{918EDC2D-F7B0-E11D-AFC4-5BA2456B2F61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0" y="4286250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</xdr:grpSp>
      </xdr:grpSp>
      <xdr:grpSp>
        <xdr:nvGrpSpPr>
          <xdr:cNvPr id="4" name="グループ化 67">
            <a:extLst>
              <a:ext uri="{FF2B5EF4-FFF2-40B4-BE49-F238E27FC236}">
                <a16:creationId xmlns:a16="http://schemas.microsoft.com/office/drawing/2014/main" id="{820D5BFB-03C7-103A-1C64-E483472F9D85}"/>
              </a:ext>
            </a:extLst>
          </xdr:cNvPr>
          <xdr:cNvGrpSpPr>
            <a:grpSpLocks/>
          </xdr:cNvGrpSpPr>
        </xdr:nvGrpSpPr>
        <xdr:grpSpPr bwMode="auto">
          <a:xfrm>
            <a:off x="9382125" y="600075"/>
            <a:ext cx="76200" cy="9982200"/>
            <a:chOff x="2686049" y="190501"/>
            <a:chExt cx="54349" cy="5600701"/>
          </a:xfrm>
        </xdr:grpSpPr>
        <xdr:grpSp>
          <xdr:nvGrpSpPr>
            <xdr:cNvPr id="5" name="グループ化 5">
              <a:extLst>
                <a:ext uri="{FF2B5EF4-FFF2-40B4-BE49-F238E27FC236}">
                  <a16:creationId xmlns:a16="http://schemas.microsoft.com/office/drawing/2014/main" id="{E357705C-D87D-3351-3177-A00EAFBAF701}"/>
                </a:ext>
              </a:extLst>
            </xdr:cNvPr>
            <xdr:cNvGrpSpPr>
              <a:grpSpLocks/>
            </xdr:cNvGrpSpPr>
          </xdr:nvGrpSpPr>
          <xdr:grpSpPr bwMode="auto">
            <a:xfrm rot="5400000">
              <a:off x="1313049" y="1563501"/>
              <a:ext cx="2800349" cy="54349"/>
              <a:chOff x="0" y="4276725"/>
              <a:chExt cx="12164545" cy="231402"/>
            </a:xfrm>
          </xdr:grpSpPr>
          <xdr:sp macro="" textlink="">
            <xdr:nvSpPr>
              <xdr:cNvPr id="9" name="Freeform 52">
                <a:extLst>
                  <a:ext uri="{FF2B5EF4-FFF2-40B4-BE49-F238E27FC236}">
                    <a16:creationId xmlns:a16="http://schemas.microsoft.com/office/drawing/2014/main" id="{9158218F-6253-60FE-1352-5F594D47FF77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076950" y="4276725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" name="Freeform 52">
                <a:extLst>
                  <a:ext uri="{FF2B5EF4-FFF2-40B4-BE49-F238E27FC236}">
                    <a16:creationId xmlns:a16="http://schemas.microsoft.com/office/drawing/2014/main" id="{06AC957D-F08A-7D48-2BAC-4607BA9F0EE4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0" y="4286250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6" name="グループ化 6">
              <a:extLst>
                <a:ext uri="{FF2B5EF4-FFF2-40B4-BE49-F238E27FC236}">
                  <a16:creationId xmlns:a16="http://schemas.microsoft.com/office/drawing/2014/main" id="{DADC4C1C-F5F2-485D-9BD8-7CE4145F615C}"/>
                </a:ext>
              </a:extLst>
            </xdr:cNvPr>
            <xdr:cNvGrpSpPr>
              <a:grpSpLocks/>
            </xdr:cNvGrpSpPr>
          </xdr:nvGrpSpPr>
          <xdr:grpSpPr bwMode="auto">
            <a:xfrm rot="5400000">
              <a:off x="1313049" y="4363852"/>
              <a:ext cx="2800349" cy="54349"/>
              <a:chOff x="0" y="4276725"/>
              <a:chExt cx="12164545" cy="231402"/>
            </a:xfrm>
          </xdr:grpSpPr>
          <xdr:sp macro="" textlink="">
            <xdr:nvSpPr>
              <xdr:cNvPr id="7" name="Freeform 52">
                <a:extLst>
                  <a:ext uri="{FF2B5EF4-FFF2-40B4-BE49-F238E27FC236}">
                    <a16:creationId xmlns:a16="http://schemas.microsoft.com/office/drawing/2014/main" id="{7DAE82A4-7828-002D-E11C-E64776C0FAD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076950" y="4276725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" name="Freeform 52">
                <a:extLst>
                  <a:ext uri="{FF2B5EF4-FFF2-40B4-BE49-F238E27FC236}">
                    <a16:creationId xmlns:a16="http://schemas.microsoft.com/office/drawing/2014/main" id="{B2ABE98E-4700-1B42-F352-A7DA0889283B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0" y="4286250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207963</xdr:colOff>
      <xdr:row>2</xdr:row>
      <xdr:rowOff>169862</xdr:rowOff>
    </xdr:from>
    <xdr:to>
      <xdr:col>17</xdr:col>
      <xdr:colOff>322263</xdr:colOff>
      <xdr:row>31</xdr:row>
      <xdr:rowOff>74612</xdr:rowOff>
    </xdr:to>
    <xdr:grpSp>
      <xdr:nvGrpSpPr>
        <xdr:cNvPr id="2" name="グループ化 40">
          <a:extLst>
            <a:ext uri="{FF2B5EF4-FFF2-40B4-BE49-F238E27FC236}">
              <a16:creationId xmlns:a16="http://schemas.microsoft.com/office/drawing/2014/main" id="{256C2065-1FE8-4589-9462-64E26020AB50}"/>
            </a:ext>
          </a:extLst>
        </xdr:cNvPr>
        <xdr:cNvGrpSpPr>
          <a:grpSpLocks/>
        </xdr:cNvGrpSpPr>
      </xdr:nvGrpSpPr>
      <xdr:grpSpPr bwMode="auto">
        <a:xfrm>
          <a:off x="11971338" y="556816"/>
          <a:ext cx="114300" cy="5238750"/>
          <a:chOff x="9334500" y="600075"/>
          <a:chExt cx="123825" cy="9982200"/>
        </a:xfrm>
      </xdr:grpSpPr>
      <xdr:grpSp>
        <xdr:nvGrpSpPr>
          <xdr:cNvPr id="3" name="グループ化 74">
            <a:extLst>
              <a:ext uri="{FF2B5EF4-FFF2-40B4-BE49-F238E27FC236}">
                <a16:creationId xmlns:a16="http://schemas.microsoft.com/office/drawing/2014/main" id="{74BB4D16-A90B-3040-F77E-E89783D7AB3A}"/>
              </a:ext>
            </a:extLst>
          </xdr:cNvPr>
          <xdr:cNvGrpSpPr>
            <a:grpSpLocks/>
          </xdr:cNvGrpSpPr>
        </xdr:nvGrpSpPr>
        <xdr:grpSpPr bwMode="auto">
          <a:xfrm>
            <a:off x="9334500" y="600075"/>
            <a:ext cx="76200" cy="9982200"/>
            <a:chOff x="2686049" y="190501"/>
            <a:chExt cx="54349" cy="5600701"/>
          </a:xfrm>
        </xdr:grpSpPr>
        <xdr:grpSp>
          <xdr:nvGrpSpPr>
            <xdr:cNvPr id="11" name="グループ化 5">
              <a:extLst>
                <a:ext uri="{FF2B5EF4-FFF2-40B4-BE49-F238E27FC236}">
                  <a16:creationId xmlns:a16="http://schemas.microsoft.com/office/drawing/2014/main" id="{21A749F6-C33D-9C56-149A-8637BF17C5E9}"/>
                </a:ext>
              </a:extLst>
            </xdr:cNvPr>
            <xdr:cNvGrpSpPr>
              <a:grpSpLocks/>
            </xdr:cNvGrpSpPr>
          </xdr:nvGrpSpPr>
          <xdr:grpSpPr bwMode="auto">
            <a:xfrm rot="5400000">
              <a:off x="1313049" y="1563501"/>
              <a:ext cx="2800349" cy="54349"/>
              <a:chOff x="0" y="4276725"/>
              <a:chExt cx="12164545" cy="231402"/>
            </a:xfrm>
          </xdr:grpSpPr>
          <xdr:sp macro="" textlink="">
            <xdr:nvSpPr>
              <xdr:cNvPr id="15" name="Freeform 52">
                <a:extLst>
                  <a:ext uri="{FF2B5EF4-FFF2-40B4-BE49-F238E27FC236}">
                    <a16:creationId xmlns:a16="http://schemas.microsoft.com/office/drawing/2014/main" id="{8B264FD1-E789-3B3D-4D51-6FCEA117D09F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076950" y="4276725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" name="Freeform 52">
                <a:extLst>
                  <a:ext uri="{FF2B5EF4-FFF2-40B4-BE49-F238E27FC236}">
                    <a16:creationId xmlns:a16="http://schemas.microsoft.com/office/drawing/2014/main" id="{03AB8B25-1EFD-C7BF-2231-40040035A404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0" y="4286250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12" name="グループ化 6">
              <a:extLst>
                <a:ext uri="{FF2B5EF4-FFF2-40B4-BE49-F238E27FC236}">
                  <a16:creationId xmlns:a16="http://schemas.microsoft.com/office/drawing/2014/main" id="{C8E08CE4-3C8D-F622-316B-6202C40224C4}"/>
                </a:ext>
              </a:extLst>
            </xdr:cNvPr>
            <xdr:cNvGrpSpPr>
              <a:grpSpLocks/>
            </xdr:cNvGrpSpPr>
          </xdr:nvGrpSpPr>
          <xdr:grpSpPr bwMode="auto">
            <a:xfrm rot="5400000">
              <a:off x="1313049" y="4363852"/>
              <a:ext cx="2800349" cy="54349"/>
              <a:chOff x="0" y="4276725"/>
              <a:chExt cx="12164545" cy="231402"/>
            </a:xfrm>
          </xdr:grpSpPr>
          <xdr:sp macro="" textlink="">
            <xdr:nvSpPr>
              <xdr:cNvPr id="13" name="Freeform 52">
                <a:extLst>
                  <a:ext uri="{FF2B5EF4-FFF2-40B4-BE49-F238E27FC236}">
                    <a16:creationId xmlns:a16="http://schemas.microsoft.com/office/drawing/2014/main" id="{F1135FA4-3DEE-3BEC-DF31-733B2C5FCE9D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076950" y="4276725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" name="Freeform 52">
                <a:extLst>
                  <a:ext uri="{FF2B5EF4-FFF2-40B4-BE49-F238E27FC236}">
                    <a16:creationId xmlns:a16="http://schemas.microsoft.com/office/drawing/2014/main" id="{647759AD-2BBA-9DEE-E5C7-8D2DFE6B70B4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0" y="4286250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</xdr:grpSp>
      </xdr:grpSp>
      <xdr:grpSp>
        <xdr:nvGrpSpPr>
          <xdr:cNvPr id="4" name="グループ化 67">
            <a:extLst>
              <a:ext uri="{FF2B5EF4-FFF2-40B4-BE49-F238E27FC236}">
                <a16:creationId xmlns:a16="http://schemas.microsoft.com/office/drawing/2014/main" id="{DBBB2E4D-56F2-37CE-E515-C74A1138AA0A}"/>
              </a:ext>
            </a:extLst>
          </xdr:cNvPr>
          <xdr:cNvGrpSpPr>
            <a:grpSpLocks/>
          </xdr:cNvGrpSpPr>
        </xdr:nvGrpSpPr>
        <xdr:grpSpPr bwMode="auto">
          <a:xfrm>
            <a:off x="9382125" y="600075"/>
            <a:ext cx="76200" cy="9982200"/>
            <a:chOff x="2686049" y="190501"/>
            <a:chExt cx="54349" cy="5600701"/>
          </a:xfrm>
        </xdr:grpSpPr>
        <xdr:grpSp>
          <xdr:nvGrpSpPr>
            <xdr:cNvPr id="5" name="グループ化 5">
              <a:extLst>
                <a:ext uri="{FF2B5EF4-FFF2-40B4-BE49-F238E27FC236}">
                  <a16:creationId xmlns:a16="http://schemas.microsoft.com/office/drawing/2014/main" id="{0EDE90BF-4B8B-81EF-E335-7B607D3EC062}"/>
                </a:ext>
              </a:extLst>
            </xdr:cNvPr>
            <xdr:cNvGrpSpPr>
              <a:grpSpLocks/>
            </xdr:cNvGrpSpPr>
          </xdr:nvGrpSpPr>
          <xdr:grpSpPr bwMode="auto">
            <a:xfrm rot="5400000">
              <a:off x="1313049" y="1563501"/>
              <a:ext cx="2800349" cy="54349"/>
              <a:chOff x="0" y="4276725"/>
              <a:chExt cx="12164545" cy="231402"/>
            </a:xfrm>
          </xdr:grpSpPr>
          <xdr:sp macro="" textlink="">
            <xdr:nvSpPr>
              <xdr:cNvPr id="9" name="Freeform 52">
                <a:extLst>
                  <a:ext uri="{FF2B5EF4-FFF2-40B4-BE49-F238E27FC236}">
                    <a16:creationId xmlns:a16="http://schemas.microsoft.com/office/drawing/2014/main" id="{31EE03EF-B6BB-E0A3-F9E2-C815FD79FBCB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076950" y="4276725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" name="Freeform 52">
                <a:extLst>
                  <a:ext uri="{FF2B5EF4-FFF2-40B4-BE49-F238E27FC236}">
                    <a16:creationId xmlns:a16="http://schemas.microsoft.com/office/drawing/2014/main" id="{F1B63E17-49AF-3AB1-907C-6388504530DC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0" y="4286250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6" name="グループ化 6">
              <a:extLst>
                <a:ext uri="{FF2B5EF4-FFF2-40B4-BE49-F238E27FC236}">
                  <a16:creationId xmlns:a16="http://schemas.microsoft.com/office/drawing/2014/main" id="{D9D0A094-61C9-D706-0B4A-8115B6A9CF7F}"/>
                </a:ext>
              </a:extLst>
            </xdr:cNvPr>
            <xdr:cNvGrpSpPr>
              <a:grpSpLocks/>
            </xdr:cNvGrpSpPr>
          </xdr:nvGrpSpPr>
          <xdr:grpSpPr bwMode="auto">
            <a:xfrm rot="5400000">
              <a:off x="1313049" y="4363852"/>
              <a:ext cx="2800349" cy="54349"/>
              <a:chOff x="0" y="4276725"/>
              <a:chExt cx="12164545" cy="231402"/>
            </a:xfrm>
          </xdr:grpSpPr>
          <xdr:sp macro="" textlink="">
            <xdr:nvSpPr>
              <xdr:cNvPr id="7" name="Freeform 52">
                <a:extLst>
                  <a:ext uri="{FF2B5EF4-FFF2-40B4-BE49-F238E27FC236}">
                    <a16:creationId xmlns:a16="http://schemas.microsoft.com/office/drawing/2014/main" id="{4A340DB4-2219-D7A8-6761-C8C53FFCB1BA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076950" y="4276725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" name="Freeform 52">
                <a:extLst>
                  <a:ext uri="{FF2B5EF4-FFF2-40B4-BE49-F238E27FC236}">
                    <a16:creationId xmlns:a16="http://schemas.microsoft.com/office/drawing/2014/main" id="{CD485E73-9F03-4D43-F46C-A1E7E9028C63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0" y="4286250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ooru-my.sharepoint.com/personal/harunao_rooru_onmicrosoft_com/Documents/cnsl/&#26696;&#20214;/2025&#24180;/2025&#23431;&#37096;&#36215;&#26989;&#22654;&#36039;&#26009;/&#36215;&#26989;&#22654;23&#27096;&#24335;&#38598;/&#20107;&#26989;&#35336;&#30011;&#26360;.xlsx" TargetMode="External"/><Relationship Id="rId1" Type="http://schemas.openxmlformats.org/officeDocument/2006/relationships/externalLinkPath" Target="&#20107;&#26989;&#35336;&#3001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概要 "/>
      <sheetName val="投資内容"/>
      <sheetName val="利益計画"/>
      <sheetName val="営業計画"/>
      <sheetName val="スケジュール"/>
      <sheetName val="資金繰表"/>
      <sheetName val="家計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7BB31-17D8-4039-8A64-BF07A1B48CA6}">
  <dimension ref="B1:B22"/>
  <sheetViews>
    <sheetView zoomScale="60" zoomScaleNormal="60" workbookViewId="0">
      <selection activeCell="B11" sqref="B11"/>
    </sheetView>
  </sheetViews>
  <sheetFormatPr defaultColWidth="9" defaultRowHeight="18" customHeight="1" x14ac:dyDescent="0.45"/>
  <cols>
    <col min="1" max="1" width="1.5859375" style="1" customWidth="1"/>
    <col min="2" max="2" width="119.5859375" style="1" customWidth="1"/>
    <col min="3" max="3" width="1.5859375" style="1" customWidth="1"/>
    <col min="4" max="16384" width="9" style="1"/>
  </cols>
  <sheetData>
    <row r="1" spans="2:2" ht="6" customHeight="1" x14ac:dyDescent="0.45"/>
    <row r="2" spans="2:2" ht="24" customHeight="1" x14ac:dyDescent="0.45">
      <c r="B2" s="2"/>
    </row>
    <row r="3" spans="2:2" ht="24" customHeight="1" x14ac:dyDescent="0.45">
      <c r="B3" s="2" t="s">
        <v>1</v>
      </c>
    </row>
    <row r="4" spans="2:2" ht="24" customHeight="1" x14ac:dyDescent="0.45">
      <c r="B4" s="3"/>
    </row>
    <row r="5" spans="2:2" ht="24" customHeight="1" x14ac:dyDescent="0.45">
      <c r="B5" s="4"/>
    </row>
    <row r="6" spans="2:2" ht="24" customHeight="1" x14ac:dyDescent="0.45">
      <c r="B6" s="4"/>
    </row>
    <row r="7" spans="2:2" ht="24" customHeight="1" x14ac:dyDescent="0.45"/>
    <row r="8" spans="2:2" ht="24" customHeight="1" x14ac:dyDescent="0.45"/>
    <row r="9" spans="2:2" ht="24" customHeight="1" x14ac:dyDescent="0.45"/>
    <row r="10" spans="2:2" ht="24" customHeight="1" x14ac:dyDescent="0.45"/>
    <row r="11" spans="2:2" ht="39.75" customHeight="1" x14ac:dyDescent="0.45">
      <c r="B11" s="5" t="s">
        <v>75</v>
      </c>
    </row>
    <row r="12" spans="2:2" ht="28.5" customHeight="1" x14ac:dyDescent="0.45">
      <c r="B12" s="6"/>
    </row>
    <row r="13" spans="2:2" ht="24" customHeight="1" x14ac:dyDescent="0.45"/>
    <row r="14" spans="2:2" ht="24" customHeight="1" x14ac:dyDescent="0.45"/>
    <row r="15" spans="2:2" ht="24" customHeight="1" x14ac:dyDescent="0.45">
      <c r="B15" s="7" t="s">
        <v>0</v>
      </c>
    </row>
    <row r="16" spans="2:2" ht="24" customHeight="1" x14ac:dyDescent="0.45"/>
    <row r="17" ht="24" customHeight="1" x14ac:dyDescent="0.45"/>
    <row r="18" ht="24" customHeight="1" x14ac:dyDescent="0.45"/>
    <row r="19" ht="24" customHeight="1" x14ac:dyDescent="0.45"/>
    <row r="20" ht="24" customHeight="1" x14ac:dyDescent="0.45"/>
    <row r="21" ht="24" customHeight="1" x14ac:dyDescent="0.45"/>
    <row r="22" ht="24" customHeight="1" x14ac:dyDescent="0.45"/>
  </sheetData>
  <phoneticPr fontId="1"/>
  <pageMargins left="0.51181102362204722" right="0.51181102362204722" top="0.55118110236220474" bottom="0.3543307086614173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5F81D-588C-4991-BD58-315627AB32D1}">
  <dimension ref="B1:D25"/>
  <sheetViews>
    <sheetView zoomScale="60" zoomScaleNormal="60" workbookViewId="0">
      <selection activeCell="B2" sqref="B2:C2"/>
    </sheetView>
  </sheetViews>
  <sheetFormatPr defaultColWidth="9" defaultRowHeight="18" customHeight="1" x14ac:dyDescent="0.45"/>
  <cols>
    <col min="1" max="1" width="1.5859375" style="8" customWidth="1"/>
    <col min="2" max="2" width="15.5859375" style="9" customWidth="1"/>
    <col min="3" max="3" width="108.05859375" style="8" customWidth="1"/>
    <col min="4" max="4" width="1.5859375" style="8" customWidth="1"/>
    <col min="5" max="16384" width="9" style="8"/>
  </cols>
  <sheetData>
    <row r="1" spans="2:4" ht="6" customHeight="1" x14ac:dyDescent="0.45"/>
    <row r="2" spans="2:4" ht="18" customHeight="1" x14ac:dyDescent="0.45">
      <c r="B2" s="122" t="s">
        <v>76</v>
      </c>
      <c r="C2" s="122"/>
      <c r="D2" s="10"/>
    </row>
    <row r="8" spans="2:4" ht="9" customHeight="1" x14ac:dyDescent="0.45"/>
    <row r="9" spans="2:4" s="12" customFormat="1" ht="18" customHeight="1" x14ac:dyDescent="0.45">
      <c r="B9" s="9"/>
      <c r="C9" s="8"/>
    </row>
    <row r="10" spans="2:4" s="12" customFormat="1" ht="18" customHeight="1" x14ac:dyDescent="0.45">
      <c r="B10" s="9"/>
      <c r="C10" s="8"/>
    </row>
    <row r="11" spans="2:4" s="12" customFormat="1" ht="18" customHeight="1" x14ac:dyDescent="0.45">
      <c r="B11" s="9"/>
      <c r="C11" s="8"/>
    </row>
    <row r="12" spans="2:4" s="12" customFormat="1" ht="18" customHeight="1" x14ac:dyDescent="0.45">
      <c r="B12" s="9"/>
      <c r="C12" s="8"/>
    </row>
    <row r="13" spans="2:4" s="12" customFormat="1" ht="9" customHeight="1" x14ac:dyDescent="0.45">
      <c r="B13" s="9"/>
      <c r="C13" s="8"/>
    </row>
    <row r="14" spans="2:4" s="12" customFormat="1" ht="18" customHeight="1" x14ac:dyDescent="0.45">
      <c r="B14" s="9"/>
      <c r="C14" s="8"/>
    </row>
    <row r="15" spans="2:4" s="12" customFormat="1" ht="18" customHeight="1" x14ac:dyDescent="0.45">
      <c r="B15" s="9"/>
      <c r="C15" s="8"/>
    </row>
    <row r="16" spans="2:4" s="12" customFormat="1" ht="18" customHeight="1" x14ac:dyDescent="0.45">
      <c r="B16" s="9"/>
      <c r="C16" s="8"/>
    </row>
    <row r="17" spans="2:3" s="12" customFormat="1" ht="18" customHeight="1" x14ac:dyDescent="0.45">
      <c r="B17" s="9"/>
      <c r="C17" s="8"/>
    </row>
    <row r="18" spans="2:3" s="12" customFormat="1" ht="18" customHeight="1" x14ac:dyDescent="0.45">
      <c r="B18" s="9"/>
      <c r="C18" s="8"/>
    </row>
    <row r="19" spans="2:3" s="12" customFormat="1" ht="9" customHeight="1" x14ac:dyDescent="0.45">
      <c r="B19" s="9"/>
      <c r="C19" s="8"/>
    </row>
    <row r="25" spans="2:3" ht="9" customHeight="1" x14ac:dyDescent="0.45"/>
  </sheetData>
  <mergeCells count="1">
    <mergeCell ref="B2:C2"/>
  </mergeCells>
  <phoneticPr fontId="1"/>
  <pageMargins left="0.31496062992125984" right="0.31496062992125984" top="0.35433070866141736" bottom="0.1574803149606299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5FA81-FD02-4220-B874-D75E9A77D261}">
  <sheetPr>
    <pageSetUpPr fitToPage="1"/>
  </sheetPr>
  <dimension ref="B1:AN46"/>
  <sheetViews>
    <sheetView topLeftCell="A19" zoomScale="140" zoomScaleNormal="140" workbookViewId="0">
      <selection activeCell="Q30" sqref="B24:S30"/>
    </sheetView>
  </sheetViews>
  <sheetFormatPr defaultColWidth="9" defaultRowHeight="12" customHeight="1" x14ac:dyDescent="0.45"/>
  <cols>
    <col min="1" max="1" width="1.5859375" style="14" customWidth="1"/>
    <col min="2" max="8" width="3.05859375" style="13" customWidth="1"/>
    <col min="9" max="40" width="3.05859375" style="14" customWidth="1"/>
    <col min="41" max="41" width="1.5859375" style="14" customWidth="1"/>
    <col min="42" max="16384" width="9" style="14"/>
  </cols>
  <sheetData>
    <row r="1" spans="2:40" ht="6" customHeight="1" x14ac:dyDescent="0.45"/>
    <row r="2" spans="2:40" ht="15" customHeight="1" x14ac:dyDescent="0.45">
      <c r="B2" s="183" t="s">
        <v>97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34"/>
      <c r="AL2" s="182" t="s">
        <v>24</v>
      </c>
      <c r="AM2" s="182"/>
      <c r="AN2" s="182"/>
    </row>
    <row r="3" spans="2:40" ht="12" customHeight="1" x14ac:dyDescent="0.45">
      <c r="B3" s="133" t="s">
        <v>179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</row>
    <row r="4" spans="2:40" ht="12" customHeight="1" x14ac:dyDescent="0.45">
      <c r="B4" s="138" t="s">
        <v>28</v>
      </c>
      <c r="C4" s="138"/>
      <c r="D4" s="138"/>
      <c r="E4" s="138"/>
      <c r="F4" s="138"/>
      <c r="G4" s="138"/>
      <c r="H4" s="138" t="s">
        <v>29</v>
      </c>
      <c r="I4" s="138"/>
      <c r="J4" s="138"/>
      <c r="L4" s="138" t="s">
        <v>82</v>
      </c>
      <c r="M4" s="138"/>
      <c r="N4" s="138"/>
      <c r="O4" s="138"/>
      <c r="P4" s="138"/>
      <c r="Q4" s="138"/>
      <c r="R4" s="138" t="s">
        <v>29</v>
      </c>
      <c r="S4" s="138"/>
      <c r="T4" s="138"/>
      <c r="V4" s="138" t="s">
        <v>83</v>
      </c>
      <c r="W4" s="138"/>
      <c r="X4" s="138"/>
      <c r="Y4" s="138"/>
      <c r="Z4" s="138"/>
      <c r="AA4" s="138"/>
      <c r="AB4" s="138" t="s">
        <v>29</v>
      </c>
      <c r="AC4" s="138"/>
      <c r="AD4" s="138"/>
      <c r="AF4" s="13"/>
      <c r="AG4" s="13"/>
      <c r="AH4" s="13"/>
      <c r="AI4" s="13"/>
      <c r="AJ4" s="13"/>
      <c r="AK4" s="13"/>
      <c r="AL4" s="13"/>
      <c r="AM4" s="13"/>
      <c r="AN4" s="13"/>
    </row>
    <row r="5" spans="2:40" ht="12" customHeight="1" x14ac:dyDescent="0.45">
      <c r="B5" s="181" t="str">
        <f>L4</f>
        <v>建築・設備関連</v>
      </c>
      <c r="C5" s="181"/>
      <c r="D5" s="181"/>
      <c r="E5" s="181"/>
      <c r="F5" s="181"/>
      <c r="G5" s="181"/>
      <c r="H5" s="179">
        <f>R10</f>
        <v>1200</v>
      </c>
      <c r="I5" s="179"/>
      <c r="J5" s="179"/>
      <c r="L5" s="131" t="s">
        <v>79</v>
      </c>
      <c r="M5" s="131"/>
      <c r="N5" s="131"/>
      <c r="O5" s="131"/>
      <c r="P5" s="131"/>
      <c r="Q5" s="131"/>
      <c r="R5" s="131">
        <v>1200</v>
      </c>
      <c r="S5" s="131"/>
      <c r="T5" s="131"/>
      <c r="V5" s="131" t="s">
        <v>78</v>
      </c>
      <c r="W5" s="131"/>
      <c r="X5" s="131"/>
      <c r="Y5" s="131"/>
      <c r="Z5" s="131"/>
      <c r="AA5" s="131"/>
      <c r="AB5" s="180">
        <v>50</v>
      </c>
      <c r="AC5" s="180"/>
      <c r="AD5" s="180"/>
    </row>
    <row r="6" spans="2:40" ht="12" customHeight="1" x14ac:dyDescent="0.45">
      <c r="B6" s="181" t="str">
        <f>V4</f>
        <v>経費</v>
      </c>
      <c r="C6" s="181"/>
      <c r="D6" s="181"/>
      <c r="E6" s="181"/>
      <c r="F6" s="181"/>
      <c r="G6" s="181"/>
      <c r="H6" s="179">
        <f>AB10</f>
        <v>100</v>
      </c>
      <c r="I6" s="179"/>
      <c r="J6" s="179"/>
      <c r="L6" s="131" t="s">
        <v>95</v>
      </c>
      <c r="M6" s="131"/>
      <c r="N6" s="131"/>
      <c r="O6" s="131"/>
      <c r="P6" s="131"/>
      <c r="Q6" s="131"/>
      <c r="R6" s="131"/>
      <c r="S6" s="131"/>
      <c r="T6" s="131"/>
      <c r="V6" s="131" t="s">
        <v>96</v>
      </c>
      <c r="W6" s="131"/>
      <c r="X6" s="131"/>
      <c r="Y6" s="131"/>
      <c r="Z6" s="131"/>
      <c r="AA6" s="131"/>
      <c r="AB6" s="180">
        <v>50</v>
      </c>
      <c r="AC6" s="180"/>
      <c r="AD6" s="180"/>
    </row>
    <row r="7" spans="2:40" ht="12" customHeight="1" x14ac:dyDescent="0.45">
      <c r="B7" s="181" t="s">
        <v>77</v>
      </c>
      <c r="C7" s="181"/>
      <c r="D7" s="181"/>
      <c r="E7" s="181"/>
      <c r="F7" s="181"/>
      <c r="G7" s="181"/>
      <c r="H7" s="179"/>
      <c r="I7" s="179"/>
      <c r="J7" s="179"/>
      <c r="L7" s="131" t="s">
        <v>80</v>
      </c>
      <c r="M7" s="131"/>
      <c r="N7" s="131"/>
      <c r="O7" s="131"/>
      <c r="P7" s="131"/>
      <c r="Q7" s="131"/>
      <c r="R7" s="131"/>
      <c r="S7" s="131"/>
      <c r="T7" s="131"/>
      <c r="V7" s="131" t="s">
        <v>107</v>
      </c>
      <c r="W7" s="131"/>
      <c r="X7" s="131"/>
      <c r="Y7" s="131"/>
      <c r="Z7" s="131"/>
      <c r="AA7" s="131"/>
      <c r="AB7" s="180"/>
      <c r="AC7" s="180"/>
      <c r="AD7" s="180"/>
    </row>
    <row r="8" spans="2:40" ht="12" customHeight="1" x14ac:dyDescent="0.45">
      <c r="B8" s="131"/>
      <c r="C8" s="131"/>
      <c r="D8" s="131"/>
      <c r="E8" s="131"/>
      <c r="F8" s="131"/>
      <c r="G8" s="131"/>
      <c r="H8" s="179"/>
      <c r="I8" s="179"/>
      <c r="J8" s="179"/>
      <c r="L8" s="131" t="s">
        <v>81</v>
      </c>
      <c r="M8" s="131"/>
      <c r="N8" s="131"/>
      <c r="O8" s="131"/>
      <c r="P8" s="131"/>
      <c r="Q8" s="131"/>
      <c r="R8" s="131"/>
      <c r="S8" s="131"/>
      <c r="T8" s="131"/>
      <c r="V8" s="131" t="s">
        <v>71</v>
      </c>
      <c r="W8" s="131"/>
      <c r="X8" s="131"/>
      <c r="Y8" s="131"/>
      <c r="Z8" s="131"/>
      <c r="AA8" s="131"/>
      <c r="AB8" s="180"/>
      <c r="AC8" s="180"/>
      <c r="AD8" s="180"/>
    </row>
    <row r="9" spans="2:40" ht="12" customHeight="1" x14ac:dyDescent="0.45">
      <c r="B9" s="178"/>
      <c r="C9" s="178"/>
      <c r="D9" s="178"/>
      <c r="E9" s="178"/>
      <c r="F9" s="178"/>
      <c r="G9" s="178"/>
      <c r="H9" s="179"/>
      <c r="I9" s="179"/>
      <c r="J9" s="179"/>
      <c r="L9" s="131" t="s">
        <v>71</v>
      </c>
      <c r="M9" s="131"/>
      <c r="N9" s="131"/>
      <c r="O9" s="131"/>
      <c r="P9" s="131"/>
      <c r="Q9" s="131"/>
      <c r="R9" s="131"/>
      <c r="S9" s="131"/>
      <c r="T9" s="131"/>
      <c r="V9" s="131"/>
      <c r="W9" s="131"/>
      <c r="X9" s="131"/>
      <c r="Y9" s="131"/>
      <c r="Z9" s="131"/>
      <c r="AA9" s="131"/>
      <c r="AB9" s="180"/>
      <c r="AC9" s="180"/>
      <c r="AD9" s="180"/>
    </row>
    <row r="10" spans="2:40" ht="12" customHeight="1" x14ac:dyDescent="0.45">
      <c r="B10" s="128" t="s">
        <v>30</v>
      </c>
      <c r="C10" s="128"/>
      <c r="D10" s="128"/>
      <c r="E10" s="128"/>
      <c r="F10" s="128"/>
      <c r="G10" s="128"/>
      <c r="H10" s="176">
        <f>SUM(H5:J9)</f>
        <v>1300</v>
      </c>
      <c r="I10" s="130"/>
      <c r="J10" s="130"/>
      <c r="L10" s="128" t="s">
        <v>30</v>
      </c>
      <c r="M10" s="128"/>
      <c r="N10" s="128"/>
      <c r="O10" s="128"/>
      <c r="P10" s="128"/>
      <c r="Q10" s="128"/>
      <c r="R10" s="130">
        <f>SUM(R5:T9)</f>
        <v>1200</v>
      </c>
      <c r="S10" s="130"/>
      <c r="T10" s="130"/>
      <c r="V10" s="128" t="s">
        <v>30</v>
      </c>
      <c r="W10" s="128"/>
      <c r="X10" s="128"/>
      <c r="Y10" s="128"/>
      <c r="Z10" s="128"/>
      <c r="AA10" s="128"/>
      <c r="AB10" s="177">
        <f>SUM(AB5:AD9)</f>
        <v>100</v>
      </c>
      <c r="AC10" s="177"/>
      <c r="AD10" s="177"/>
      <c r="AF10" s="13"/>
      <c r="AG10" s="13"/>
      <c r="AH10" s="13"/>
      <c r="AI10" s="13"/>
      <c r="AJ10" s="13"/>
      <c r="AK10" s="13"/>
    </row>
    <row r="12" spans="2:40" ht="12" customHeight="1" x14ac:dyDescent="0.45">
      <c r="B12" s="133" t="s">
        <v>31</v>
      </c>
      <c r="C12" s="133"/>
      <c r="D12" s="133"/>
      <c r="E12" s="133"/>
      <c r="F12" s="133"/>
      <c r="G12" s="14"/>
      <c r="H12" s="14"/>
      <c r="AC12" s="137" t="s">
        <v>6</v>
      </c>
      <c r="AD12" s="137"/>
      <c r="AE12" s="137"/>
      <c r="AF12" s="137"/>
    </row>
    <row r="13" spans="2:40" s="13" customFormat="1" ht="12" customHeight="1" x14ac:dyDescent="0.45">
      <c r="B13" s="138" t="s">
        <v>32</v>
      </c>
      <c r="C13" s="138"/>
      <c r="D13" s="138"/>
      <c r="E13" s="138"/>
      <c r="F13" s="138"/>
      <c r="G13" s="175" t="s">
        <v>33</v>
      </c>
      <c r="H13" s="138"/>
      <c r="I13" s="138" t="s">
        <v>34</v>
      </c>
      <c r="J13" s="138"/>
      <c r="K13" s="175" t="s">
        <v>35</v>
      </c>
      <c r="L13" s="138"/>
      <c r="M13" s="175" t="s">
        <v>36</v>
      </c>
      <c r="N13" s="138"/>
      <c r="O13" s="138" t="s">
        <v>37</v>
      </c>
      <c r="P13" s="154"/>
      <c r="Q13" s="138" t="s">
        <v>38</v>
      </c>
      <c r="R13" s="138"/>
      <c r="S13" s="138"/>
      <c r="T13" s="138"/>
      <c r="U13" s="138" t="s">
        <v>3</v>
      </c>
      <c r="V13" s="138"/>
      <c r="W13" s="138"/>
      <c r="X13" s="138"/>
      <c r="Y13" s="138" t="s">
        <v>4</v>
      </c>
      <c r="Z13" s="138"/>
      <c r="AA13" s="138"/>
      <c r="AB13" s="138"/>
      <c r="AC13" s="138" t="s">
        <v>5</v>
      </c>
      <c r="AD13" s="138"/>
      <c r="AE13" s="138"/>
      <c r="AF13" s="138"/>
    </row>
    <row r="14" spans="2:40" s="13" customFormat="1" ht="12" customHeight="1" x14ac:dyDescent="0.45"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9"/>
      <c r="Q14" s="128" t="s">
        <v>39</v>
      </c>
      <c r="R14" s="128"/>
      <c r="S14" s="128" t="s">
        <v>40</v>
      </c>
      <c r="T14" s="128"/>
      <c r="U14" s="128" t="s">
        <v>39</v>
      </c>
      <c r="V14" s="128"/>
      <c r="W14" s="128" t="s">
        <v>40</v>
      </c>
      <c r="X14" s="128"/>
      <c r="Y14" s="128" t="s">
        <v>39</v>
      </c>
      <c r="Z14" s="128"/>
      <c r="AA14" s="128" t="s">
        <v>40</v>
      </c>
      <c r="AB14" s="128"/>
      <c r="AC14" s="128" t="s">
        <v>39</v>
      </c>
      <c r="AD14" s="128"/>
      <c r="AE14" s="128" t="s">
        <v>40</v>
      </c>
      <c r="AF14" s="128"/>
    </row>
    <row r="15" spans="2:40" ht="12" customHeight="1" x14ac:dyDescent="0.45">
      <c r="B15" s="132" t="s">
        <v>205</v>
      </c>
      <c r="C15" s="132"/>
      <c r="D15" s="132"/>
      <c r="E15" s="132"/>
      <c r="F15" s="132"/>
      <c r="G15" s="132"/>
      <c r="H15" s="132"/>
      <c r="I15" s="132">
        <f>R5</f>
        <v>1200</v>
      </c>
      <c r="J15" s="132"/>
      <c r="K15" s="132">
        <v>10</v>
      </c>
      <c r="L15" s="132"/>
      <c r="M15" s="132" t="s">
        <v>105</v>
      </c>
      <c r="N15" s="132"/>
      <c r="O15" s="132"/>
      <c r="P15" s="174"/>
      <c r="Q15" s="132"/>
      <c r="R15" s="132"/>
      <c r="S15" s="132"/>
      <c r="T15" s="132"/>
      <c r="U15" s="132">
        <v>40</v>
      </c>
      <c r="V15" s="132"/>
      <c r="W15" s="132">
        <f>I15-U15</f>
        <v>1160</v>
      </c>
      <c r="X15" s="132"/>
      <c r="Y15" s="132">
        <v>40</v>
      </c>
      <c r="Z15" s="132"/>
      <c r="AA15" s="132">
        <f>W15-Y15</f>
        <v>1120</v>
      </c>
      <c r="AB15" s="132"/>
      <c r="AC15" s="132">
        <v>40</v>
      </c>
      <c r="AD15" s="132"/>
      <c r="AE15" s="132">
        <f>AA15-AC15</f>
        <v>1080</v>
      </c>
      <c r="AF15" s="132"/>
      <c r="AM15" s="35"/>
      <c r="AN15" s="35"/>
    </row>
    <row r="16" spans="2:40" ht="12" customHeight="1" x14ac:dyDescent="0.45"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4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</row>
    <row r="17" spans="2:40" ht="12" customHeight="1" x14ac:dyDescent="0.45"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4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</row>
    <row r="18" spans="2:40" ht="12" customHeight="1" x14ac:dyDescent="0.45"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4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</row>
    <row r="19" spans="2:40" ht="12" customHeight="1" x14ac:dyDescent="0.45"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4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</row>
    <row r="20" spans="2:40" ht="12" customHeight="1" x14ac:dyDescent="0.45"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4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</row>
    <row r="21" spans="2:40" ht="12" customHeight="1" x14ac:dyDescent="0.45"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4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</row>
    <row r="22" spans="2:40" ht="12" customHeight="1" x14ac:dyDescent="0.45">
      <c r="B22" s="128" t="s">
        <v>30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9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</row>
    <row r="24" spans="2:40" ht="12" customHeight="1" x14ac:dyDescent="0.45">
      <c r="B24" s="160" t="s">
        <v>41</v>
      </c>
      <c r="C24" s="160"/>
      <c r="D24" s="160"/>
      <c r="E24" s="160"/>
      <c r="F24" s="160"/>
      <c r="G24" s="36"/>
      <c r="H24" s="36"/>
      <c r="I24" s="36"/>
      <c r="J24" s="36"/>
      <c r="K24" s="36"/>
      <c r="L24" s="36"/>
      <c r="M24" s="36"/>
      <c r="N24" s="36"/>
      <c r="O24" s="36"/>
      <c r="P24" s="172" t="s">
        <v>6</v>
      </c>
      <c r="Q24" s="172"/>
      <c r="R24" s="172"/>
      <c r="S24" s="172"/>
    </row>
    <row r="25" spans="2:40" ht="12" customHeight="1" x14ac:dyDescent="0.45">
      <c r="B25" s="155" t="s">
        <v>42</v>
      </c>
      <c r="C25" s="155"/>
      <c r="D25" s="155"/>
      <c r="E25" s="155"/>
      <c r="F25" s="155"/>
      <c r="G25" s="155"/>
      <c r="H25" s="155"/>
      <c r="I25" s="155"/>
      <c r="J25" s="173"/>
      <c r="K25" s="155" t="s">
        <v>43</v>
      </c>
      <c r="L25" s="155"/>
      <c r="M25" s="155"/>
      <c r="N25" s="155"/>
      <c r="O25" s="155"/>
      <c r="P25" s="155"/>
      <c r="Q25" s="155"/>
      <c r="R25" s="155"/>
      <c r="S25" s="155"/>
      <c r="U25" s="160" t="s">
        <v>44</v>
      </c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</row>
    <row r="26" spans="2:40" ht="12" customHeight="1" x14ac:dyDescent="0.45">
      <c r="B26" s="165" t="s">
        <v>178</v>
      </c>
      <c r="C26" s="165"/>
      <c r="D26" s="165"/>
      <c r="E26" s="165"/>
      <c r="F26" s="165"/>
      <c r="G26" s="165"/>
      <c r="H26" s="166">
        <f>H10</f>
        <v>1300</v>
      </c>
      <c r="I26" s="167"/>
      <c r="J26" s="168"/>
      <c r="K26" s="165" t="s">
        <v>25</v>
      </c>
      <c r="L26" s="165"/>
      <c r="M26" s="165"/>
      <c r="N26" s="165"/>
      <c r="O26" s="165"/>
      <c r="P26" s="165"/>
      <c r="Q26" s="169">
        <v>800</v>
      </c>
      <c r="R26" s="169"/>
      <c r="S26" s="169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</row>
    <row r="27" spans="2:40" ht="12" customHeight="1" x14ac:dyDescent="0.45">
      <c r="B27" s="161" t="s">
        <v>177</v>
      </c>
      <c r="C27" s="161"/>
      <c r="D27" s="161"/>
      <c r="E27" s="161"/>
      <c r="F27" s="161"/>
      <c r="G27" s="161"/>
      <c r="H27" s="170">
        <v>1000</v>
      </c>
      <c r="I27" s="170"/>
      <c r="J27" s="171"/>
      <c r="K27" s="161" t="s">
        <v>45</v>
      </c>
      <c r="L27" s="161"/>
      <c r="M27" s="161"/>
      <c r="N27" s="161"/>
      <c r="O27" s="161"/>
      <c r="P27" s="161"/>
      <c r="Q27" s="164">
        <v>1500</v>
      </c>
      <c r="R27" s="164"/>
      <c r="S27" s="164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</row>
    <row r="28" spans="2:40" ht="12" customHeight="1" x14ac:dyDescent="0.45">
      <c r="B28" s="161"/>
      <c r="C28" s="161"/>
      <c r="D28" s="161"/>
      <c r="E28" s="161"/>
      <c r="F28" s="161"/>
      <c r="G28" s="161"/>
      <c r="H28" s="162"/>
      <c r="I28" s="162"/>
      <c r="J28" s="163"/>
      <c r="K28" s="161" t="s">
        <v>46</v>
      </c>
      <c r="L28" s="161"/>
      <c r="M28" s="161"/>
      <c r="N28" s="161"/>
      <c r="O28" s="161"/>
      <c r="P28" s="161"/>
      <c r="Q28" s="164"/>
      <c r="R28" s="164"/>
      <c r="S28" s="164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</row>
    <row r="29" spans="2:40" ht="12" customHeight="1" x14ac:dyDescent="0.45">
      <c r="B29" s="161"/>
      <c r="C29" s="161"/>
      <c r="D29" s="161"/>
      <c r="E29" s="161"/>
      <c r="F29" s="161"/>
      <c r="G29" s="161"/>
      <c r="H29" s="162"/>
      <c r="I29" s="162"/>
      <c r="J29" s="163"/>
      <c r="K29" s="161"/>
      <c r="L29" s="161"/>
      <c r="M29" s="161"/>
      <c r="N29" s="161"/>
      <c r="O29" s="161"/>
      <c r="P29" s="161"/>
      <c r="Q29" s="164"/>
      <c r="R29" s="164"/>
      <c r="S29" s="164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</row>
    <row r="30" spans="2:40" ht="12" customHeight="1" x14ac:dyDescent="0.45">
      <c r="B30" s="155" t="s">
        <v>180</v>
      </c>
      <c r="C30" s="155"/>
      <c r="D30" s="155"/>
      <c r="E30" s="155"/>
      <c r="F30" s="155"/>
      <c r="G30" s="155"/>
      <c r="H30" s="156">
        <f>SUM(H26:J29)</f>
        <v>2300</v>
      </c>
      <c r="I30" s="157"/>
      <c r="J30" s="158"/>
      <c r="K30" s="155" t="s">
        <v>30</v>
      </c>
      <c r="L30" s="155"/>
      <c r="M30" s="155"/>
      <c r="N30" s="155"/>
      <c r="O30" s="155"/>
      <c r="P30" s="155"/>
      <c r="Q30" s="159">
        <f>SUM(Q26:S29)</f>
        <v>2300</v>
      </c>
      <c r="R30" s="159"/>
      <c r="S30" s="159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</row>
    <row r="32" spans="2:40" ht="12" customHeight="1" x14ac:dyDescent="0.45">
      <c r="B32" s="133" t="s">
        <v>47</v>
      </c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3"/>
      <c r="AE32" s="133"/>
      <c r="AF32" s="133"/>
      <c r="AG32" s="133"/>
      <c r="AH32" s="133"/>
      <c r="AI32" s="133"/>
      <c r="AJ32" s="133"/>
      <c r="AK32" s="133"/>
      <c r="AL32" s="133"/>
      <c r="AM32" s="133"/>
      <c r="AN32" s="133"/>
    </row>
    <row r="33" spans="2:36" s="13" customFormat="1" ht="12" customHeight="1" x14ac:dyDescent="0.45">
      <c r="B33" s="154" t="s">
        <v>48</v>
      </c>
      <c r="C33" s="149"/>
      <c r="D33" s="149"/>
      <c r="E33" s="149"/>
      <c r="F33" s="149" t="s">
        <v>49</v>
      </c>
      <c r="G33" s="149"/>
      <c r="H33" s="149"/>
      <c r="I33" s="149" t="s">
        <v>50</v>
      </c>
      <c r="J33" s="149"/>
      <c r="K33" s="149"/>
      <c r="L33" s="149" t="s">
        <v>51</v>
      </c>
      <c r="M33" s="149"/>
      <c r="N33" s="149"/>
      <c r="O33" s="149" t="s">
        <v>52</v>
      </c>
      <c r="P33" s="149"/>
      <c r="Q33" s="149"/>
      <c r="R33" s="149" t="s">
        <v>53</v>
      </c>
      <c r="S33" s="149"/>
      <c r="T33" s="149"/>
      <c r="U33" s="149" t="s">
        <v>54</v>
      </c>
      <c r="V33" s="149"/>
      <c r="W33" s="150"/>
    </row>
    <row r="34" spans="2:36" ht="12" customHeight="1" x14ac:dyDescent="0.45">
      <c r="B34" s="147" t="s">
        <v>106</v>
      </c>
      <c r="C34" s="148"/>
      <c r="D34" s="148"/>
      <c r="E34" s="148"/>
      <c r="F34" s="148">
        <v>1500</v>
      </c>
      <c r="G34" s="148"/>
      <c r="H34" s="148"/>
      <c r="I34" s="145">
        <v>120</v>
      </c>
      <c r="J34" s="145"/>
      <c r="K34" s="145"/>
      <c r="L34" s="151">
        <f>F34/I34</f>
        <v>12.5</v>
      </c>
      <c r="M34" s="151"/>
      <c r="N34" s="151"/>
      <c r="O34" s="151">
        <f>L34*12</f>
        <v>150</v>
      </c>
      <c r="P34" s="145"/>
      <c r="Q34" s="145"/>
      <c r="R34" s="152">
        <v>2</v>
      </c>
      <c r="S34" s="152"/>
      <c r="T34" s="152"/>
      <c r="U34" s="151">
        <f>(F34-(O34/2))*(R34/100)</f>
        <v>28.5</v>
      </c>
      <c r="V34" s="151"/>
      <c r="W34" s="153"/>
    </row>
    <row r="35" spans="2:36" ht="12" customHeight="1" x14ac:dyDescent="0.45">
      <c r="B35" s="147"/>
      <c r="C35" s="148"/>
      <c r="D35" s="148"/>
      <c r="E35" s="148"/>
      <c r="F35" s="148"/>
      <c r="G35" s="148"/>
      <c r="H35" s="148"/>
      <c r="I35" s="145"/>
      <c r="J35" s="145"/>
      <c r="K35" s="145"/>
      <c r="L35" s="145" t="e">
        <f t="shared" ref="L35:L37" si="0">O35/12</f>
        <v>#DIV/0!</v>
      </c>
      <c r="M35" s="145"/>
      <c r="N35" s="145"/>
      <c r="O35" s="145" t="e">
        <f t="shared" ref="O35:O37" si="1">F35/I35</f>
        <v>#DIV/0!</v>
      </c>
      <c r="P35" s="145"/>
      <c r="Q35" s="145"/>
      <c r="R35" s="145"/>
      <c r="S35" s="145"/>
      <c r="T35" s="145"/>
      <c r="U35" s="145"/>
      <c r="V35" s="145"/>
      <c r="W35" s="146"/>
    </row>
    <row r="36" spans="2:36" ht="12" customHeight="1" x14ac:dyDescent="0.45">
      <c r="B36" s="147"/>
      <c r="C36" s="148"/>
      <c r="D36" s="148"/>
      <c r="E36" s="148"/>
      <c r="F36" s="148"/>
      <c r="G36" s="148"/>
      <c r="H36" s="148"/>
      <c r="I36" s="145"/>
      <c r="J36" s="145"/>
      <c r="K36" s="145"/>
      <c r="L36" s="145" t="e">
        <f t="shared" si="0"/>
        <v>#DIV/0!</v>
      </c>
      <c r="M36" s="145"/>
      <c r="N36" s="145"/>
      <c r="O36" s="145" t="e">
        <f t="shared" si="1"/>
        <v>#DIV/0!</v>
      </c>
      <c r="P36" s="145"/>
      <c r="Q36" s="145"/>
      <c r="R36" s="145"/>
      <c r="S36" s="145"/>
      <c r="T36" s="145"/>
      <c r="U36" s="145"/>
      <c r="V36" s="145"/>
      <c r="W36" s="146"/>
    </row>
    <row r="37" spans="2:36" ht="12" customHeight="1" x14ac:dyDescent="0.45">
      <c r="B37" s="143"/>
      <c r="C37" s="144"/>
      <c r="D37" s="144"/>
      <c r="E37" s="144"/>
      <c r="F37" s="144"/>
      <c r="G37" s="144"/>
      <c r="H37" s="144"/>
      <c r="I37" s="123"/>
      <c r="J37" s="123"/>
      <c r="K37" s="123"/>
      <c r="L37" s="123" t="e">
        <f t="shared" si="0"/>
        <v>#DIV/0!</v>
      </c>
      <c r="M37" s="123"/>
      <c r="N37" s="123"/>
      <c r="O37" s="123" t="e">
        <f t="shared" si="1"/>
        <v>#DIV/0!</v>
      </c>
      <c r="P37" s="123"/>
      <c r="Q37" s="123"/>
      <c r="R37" s="123"/>
      <c r="S37" s="123"/>
      <c r="T37" s="123"/>
      <c r="U37" s="123"/>
      <c r="V37" s="123"/>
      <c r="W37" s="124"/>
    </row>
    <row r="38" spans="2:36" ht="12" customHeight="1" x14ac:dyDescent="0.45">
      <c r="B38" s="125" t="s">
        <v>88</v>
      </c>
      <c r="C38" s="125"/>
      <c r="D38" s="125"/>
      <c r="E38" s="125"/>
      <c r="F38" s="126"/>
      <c r="G38" s="126"/>
      <c r="H38" s="126"/>
      <c r="I38" s="126"/>
      <c r="J38" s="126"/>
      <c r="K38" s="127"/>
      <c r="L38" s="123" t="e">
        <f>SUM(L34:N37)</f>
        <v>#DIV/0!</v>
      </c>
      <c r="M38" s="123"/>
      <c r="N38" s="123"/>
      <c r="O38" s="123" t="e">
        <f>SUM(O34:Q37)</f>
        <v>#DIV/0!</v>
      </c>
      <c r="P38" s="123"/>
      <c r="Q38" s="123"/>
      <c r="R38" s="123"/>
      <c r="S38" s="123"/>
      <c r="T38" s="123"/>
      <c r="U38" s="123"/>
      <c r="V38" s="123"/>
      <c r="W38" s="124"/>
    </row>
    <row r="40" spans="2:36" ht="12" customHeight="1" x14ac:dyDescent="0.45">
      <c r="B40" s="133" t="s">
        <v>55</v>
      </c>
      <c r="C40" s="133"/>
      <c r="D40" s="133"/>
      <c r="E40" s="133"/>
      <c r="F40" s="133"/>
      <c r="G40" s="14"/>
      <c r="H40" s="14"/>
      <c r="Y40" s="137" t="s">
        <v>6</v>
      </c>
      <c r="Z40" s="137"/>
      <c r="AA40" s="137"/>
      <c r="AB40" s="137"/>
    </row>
    <row r="41" spans="2:36" s="13" customFormat="1" ht="12" customHeight="1" x14ac:dyDescent="0.45">
      <c r="B41" s="138" t="s">
        <v>56</v>
      </c>
      <c r="C41" s="138"/>
      <c r="D41" s="138"/>
      <c r="E41" s="138"/>
      <c r="F41" s="138"/>
      <c r="G41" s="139" t="s">
        <v>57</v>
      </c>
      <c r="H41" s="139"/>
      <c r="I41" s="139"/>
      <c r="J41" s="139"/>
      <c r="K41" s="139"/>
      <c r="L41" s="139"/>
      <c r="M41" s="139" t="s">
        <v>58</v>
      </c>
      <c r="N41" s="139"/>
      <c r="O41" s="139"/>
      <c r="P41" s="141"/>
      <c r="Q41" s="138" t="s">
        <v>3</v>
      </c>
      <c r="R41" s="138"/>
      <c r="S41" s="138"/>
      <c r="T41" s="138"/>
      <c r="U41" s="138" t="s">
        <v>4</v>
      </c>
      <c r="V41" s="138"/>
      <c r="W41" s="138"/>
      <c r="X41" s="138"/>
      <c r="Y41" s="138" t="s">
        <v>5</v>
      </c>
      <c r="Z41" s="138"/>
      <c r="AA41" s="138"/>
      <c r="AB41" s="138"/>
    </row>
    <row r="42" spans="2:36" s="13" customFormat="1" ht="12" customHeight="1" x14ac:dyDescent="0.45">
      <c r="B42" s="128"/>
      <c r="C42" s="128"/>
      <c r="D42" s="128"/>
      <c r="E42" s="128"/>
      <c r="F42" s="128"/>
      <c r="G42" s="140"/>
      <c r="H42" s="140"/>
      <c r="I42" s="140"/>
      <c r="J42" s="140"/>
      <c r="K42" s="140"/>
      <c r="L42" s="140"/>
      <c r="M42" s="140"/>
      <c r="N42" s="140"/>
      <c r="O42" s="140"/>
      <c r="P42" s="142"/>
      <c r="Q42" s="128" t="s">
        <v>59</v>
      </c>
      <c r="R42" s="128"/>
      <c r="S42" s="128" t="s">
        <v>60</v>
      </c>
      <c r="T42" s="128"/>
      <c r="U42" s="128" t="s">
        <v>59</v>
      </c>
      <c r="V42" s="128"/>
      <c r="W42" s="128" t="s">
        <v>60</v>
      </c>
      <c r="X42" s="128"/>
      <c r="Y42" s="128" t="s">
        <v>59</v>
      </c>
      <c r="Z42" s="128"/>
      <c r="AA42" s="128" t="s">
        <v>60</v>
      </c>
      <c r="AB42" s="128"/>
    </row>
    <row r="43" spans="2:36" ht="12" customHeight="1" x14ac:dyDescent="0.45">
      <c r="B43" s="132" t="s">
        <v>84</v>
      </c>
      <c r="C43" s="132"/>
      <c r="D43" s="132"/>
      <c r="E43" s="132"/>
      <c r="F43" s="132"/>
      <c r="G43" s="135"/>
      <c r="H43" s="135"/>
      <c r="I43" s="135"/>
      <c r="J43" s="135"/>
      <c r="K43" s="135"/>
      <c r="L43" s="135"/>
      <c r="M43" s="135"/>
      <c r="N43" s="135"/>
      <c r="O43" s="135"/>
      <c r="P43" s="136"/>
      <c r="Q43" s="132"/>
      <c r="R43" s="132"/>
      <c r="S43" s="132">
        <f>M43*Q43</f>
        <v>0</v>
      </c>
      <c r="T43" s="132"/>
      <c r="U43" s="132"/>
      <c r="V43" s="132"/>
      <c r="W43" s="132">
        <f>M43*U43</f>
        <v>0</v>
      </c>
      <c r="X43" s="132"/>
      <c r="Y43" s="132"/>
      <c r="Z43" s="132"/>
      <c r="AA43" s="132">
        <f>M43*Y43</f>
        <v>0</v>
      </c>
      <c r="AB43" s="132"/>
      <c r="AI43" s="35"/>
      <c r="AJ43" s="35"/>
    </row>
    <row r="44" spans="2:36" ht="12" customHeight="1" x14ac:dyDescent="0.45">
      <c r="B44" s="131" t="s">
        <v>85</v>
      </c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4"/>
      <c r="Q44" s="131"/>
      <c r="R44" s="131"/>
      <c r="S44" s="131">
        <f t="shared" ref="S44:S45" si="2">M44*Q44</f>
        <v>0</v>
      </c>
      <c r="T44" s="131"/>
      <c r="U44" s="131"/>
      <c r="V44" s="131"/>
      <c r="W44" s="132">
        <f t="shared" ref="W44:W45" si="3">M44*U44</f>
        <v>0</v>
      </c>
      <c r="X44" s="132"/>
      <c r="Y44" s="131"/>
      <c r="Z44" s="131"/>
      <c r="AA44" s="132">
        <f t="shared" ref="AA44:AA45" si="4">M44*Y44</f>
        <v>0</v>
      </c>
      <c r="AB44" s="132"/>
    </row>
    <row r="45" spans="2:36" ht="12" customHeight="1" x14ac:dyDescent="0.45"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4"/>
      <c r="Q45" s="131"/>
      <c r="R45" s="131"/>
      <c r="S45" s="131">
        <f t="shared" si="2"/>
        <v>0</v>
      </c>
      <c r="T45" s="131"/>
      <c r="U45" s="131"/>
      <c r="V45" s="131"/>
      <c r="W45" s="132">
        <f t="shared" si="3"/>
        <v>0</v>
      </c>
      <c r="X45" s="132"/>
      <c r="Y45" s="131"/>
      <c r="Z45" s="131"/>
      <c r="AA45" s="132">
        <f t="shared" si="4"/>
        <v>0</v>
      </c>
      <c r="AB45" s="132"/>
    </row>
    <row r="46" spans="2:36" ht="12" customHeight="1" x14ac:dyDescent="0.45">
      <c r="B46" s="128" t="s">
        <v>30</v>
      </c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9"/>
      <c r="Q46" s="130"/>
      <c r="R46" s="130"/>
      <c r="S46" s="130">
        <f>SUM(S43:T45)</f>
        <v>0</v>
      </c>
      <c r="T46" s="130"/>
      <c r="U46" s="130"/>
      <c r="V46" s="130"/>
      <c r="W46" s="130">
        <f>SUM(W43:X45)</f>
        <v>0</v>
      </c>
      <c r="X46" s="130"/>
      <c r="Y46" s="130"/>
      <c r="Z46" s="130"/>
      <c r="AA46" s="130">
        <f>SUM(AA43:AB45)</f>
        <v>0</v>
      </c>
      <c r="AB46" s="130"/>
    </row>
  </sheetData>
  <mergeCells count="291">
    <mergeCell ref="AL2:AN2"/>
    <mergeCell ref="B3:AN3"/>
    <mergeCell ref="B4:G4"/>
    <mergeCell ref="H4:J4"/>
    <mergeCell ref="L4:Q4"/>
    <mergeCell ref="R4:T4"/>
    <mergeCell ref="V4:AA4"/>
    <mergeCell ref="AB4:AD4"/>
    <mergeCell ref="B2:O2"/>
    <mergeCell ref="B6:G6"/>
    <mergeCell ref="H6:J6"/>
    <mergeCell ref="L6:Q6"/>
    <mergeCell ref="R6:T6"/>
    <mergeCell ref="V6:AA6"/>
    <mergeCell ref="AB6:AD6"/>
    <mergeCell ref="B5:G5"/>
    <mergeCell ref="H5:J5"/>
    <mergeCell ref="L5:Q5"/>
    <mergeCell ref="R5:T5"/>
    <mergeCell ref="V5:AA5"/>
    <mergeCell ref="AB5:AD5"/>
    <mergeCell ref="B8:G8"/>
    <mergeCell ref="H8:J8"/>
    <mergeCell ref="L8:Q8"/>
    <mergeCell ref="R8:T8"/>
    <mergeCell ref="V8:AA8"/>
    <mergeCell ref="AB8:AD8"/>
    <mergeCell ref="B7:G7"/>
    <mergeCell ref="H7:J7"/>
    <mergeCell ref="L7:Q7"/>
    <mergeCell ref="R7:T7"/>
    <mergeCell ref="V7:AA7"/>
    <mergeCell ref="AB7:AD7"/>
    <mergeCell ref="B10:G10"/>
    <mergeCell ref="H10:J10"/>
    <mergeCell ref="L10:Q10"/>
    <mergeCell ref="R10:T10"/>
    <mergeCell ref="V10:AA10"/>
    <mergeCell ref="AB10:AD10"/>
    <mergeCell ref="B9:G9"/>
    <mergeCell ref="H9:J9"/>
    <mergeCell ref="L9:Q9"/>
    <mergeCell ref="R9:T9"/>
    <mergeCell ref="V9:AA9"/>
    <mergeCell ref="AB9:AD9"/>
    <mergeCell ref="B12:F12"/>
    <mergeCell ref="AC12:AF12"/>
    <mergeCell ref="B13:F14"/>
    <mergeCell ref="G13:H14"/>
    <mergeCell ref="I13:J14"/>
    <mergeCell ref="K13:L14"/>
    <mergeCell ref="M13:N14"/>
    <mergeCell ref="O13:P14"/>
    <mergeCell ref="Q13:T13"/>
    <mergeCell ref="U13:X13"/>
    <mergeCell ref="AC14:AD14"/>
    <mergeCell ref="AE14:AF14"/>
    <mergeCell ref="Y13:AB13"/>
    <mergeCell ref="AC13:AF13"/>
    <mergeCell ref="Q14:R14"/>
    <mergeCell ref="S14:T14"/>
    <mergeCell ref="U14:V14"/>
    <mergeCell ref="W14:X14"/>
    <mergeCell ref="Y14:Z14"/>
    <mergeCell ref="AA14:AB14"/>
    <mergeCell ref="AC15:AD15"/>
    <mergeCell ref="AE15:AF15"/>
    <mergeCell ref="Q15:R15"/>
    <mergeCell ref="S15:T15"/>
    <mergeCell ref="U15:V15"/>
    <mergeCell ref="W15:X15"/>
    <mergeCell ref="Y15:Z15"/>
    <mergeCell ref="AA15:AB15"/>
    <mergeCell ref="B15:F15"/>
    <mergeCell ref="G15:H15"/>
    <mergeCell ref="I15:J15"/>
    <mergeCell ref="K15:L15"/>
    <mergeCell ref="M15:N15"/>
    <mergeCell ref="O15:P15"/>
    <mergeCell ref="AC16:AD16"/>
    <mergeCell ref="AE16:AF16"/>
    <mergeCell ref="Q16:R16"/>
    <mergeCell ref="S16:T16"/>
    <mergeCell ref="U16:V16"/>
    <mergeCell ref="W16:X16"/>
    <mergeCell ref="Y16:Z16"/>
    <mergeCell ref="AA16:AB16"/>
    <mergeCell ref="B16:F16"/>
    <mergeCell ref="G16:H16"/>
    <mergeCell ref="I16:J16"/>
    <mergeCell ref="K16:L16"/>
    <mergeCell ref="M16:N16"/>
    <mergeCell ref="O16:P16"/>
    <mergeCell ref="AC17:AD17"/>
    <mergeCell ref="AE17:AF17"/>
    <mergeCell ref="Q17:R17"/>
    <mergeCell ref="S17:T17"/>
    <mergeCell ref="U17:V17"/>
    <mergeCell ref="W17:X17"/>
    <mergeCell ref="Y17:Z17"/>
    <mergeCell ref="AA17:AB17"/>
    <mergeCell ref="B17:F17"/>
    <mergeCell ref="G17:H17"/>
    <mergeCell ref="I17:J17"/>
    <mergeCell ref="K17:L17"/>
    <mergeCell ref="M17:N17"/>
    <mergeCell ref="O17:P17"/>
    <mergeCell ref="AC18:AD18"/>
    <mergeCell ref="AE18:AF18"/>
    <mergeCell ref="Q18:R18"/>
    <mergeCell ref="S18:T18"/>
    <mergeCell ref="U18:V18"/>
    <mergeCell ref="W18:X18"/>
    <mergeCell ref="Y18:Z18"/>
    <mergeCell ref="AA18:AB18"/>
    <mergeCell ref="B18:F18"/>
    <mergeCell ref="G18:H18"/>
    <mergeCell ref="I18:J18"/>
    <mergeCell ref="K18:L18"/>
    <mergeCell ref="M18:N18"/>
    <mergeCell ref="O18:P18"/>
    <mergeCell ref="AC19:AD19"/>
    <mergeCell ref="AE19:AF19"/>
    <mergeCell ref="Q19:R19"/>
    <mergeCell ref="S19:T19"/>
    <mergeCell ref="U19:V19"/>
    <mergeCell ref="W19:X19"/>
    <mergeCell ref="Y19:Z19"/>
    <mergeCell ref="AA19:AB19"/>
    <mergeCell ref="B19:F19"/>
    <mergeCell ref="G19:H19"/>
    <mergeCell ref="I19:J19"/>
    <mergeCell ref="K19:L19"/>
    <mergeCell ref="M19:N19"/>
    <mergeCell ref="O19:P19"/>
    <mergeCell ref="AC20:AD20"/>
    <mergeCell ref="AE20:AF20"/>
    <mergeCell ref="Q20:R20"/>
    <mergeCell ref="S20:T20"/>
    <mergeCell ref="U20:V20"/>
    <mergeCell ref="W20:X20"/>
    <mergeCell ref="Y20:Z20"/>
    <mergeCell ref="AA20:AB20"/>
    <mergeCell ref="B20:F20"/>
    <mergeCell ref="G20:H20"/>
    <mergeCell ref="I20:J20"/>
    <mergeCell ref="K20:L20"/>
    <mergeCell ref="M20:N20"/>
    <mergeCell ref="O20:P20"/>
    <mergeCell ref="AC21:AD21"/>
    <mergeCell ref="AE21:AF21"/>
    <mergeCell ref="Q21:R21"/>
    <mergeCell ref="S21:T21"/>
    <mergeCell ref="U21:V21"/>
    <mergeCell ref="W21:X21"/>
    <mergeCell ref="Y21:Z21"/>
    <mergeCell ref="AA21:AB21"/>
    <mergeCell ref="B21:F21"/>
    <mergeCell ref="G21:H21"/>
    <mergeCell ref="I21:J21"/>
    <mergeCell ref="K21:L21"/>
    <mergeCell ref="M21:N21"/>
    <mergeCell ref="O21:P21"/>
    <mergeCell ref="B24:F24"/>
    <mergeCell ref="P24:S24"/>
    <mergeCell ref="B25:J25"/>
    <mergeCell ref="K25:S25"/>
    <mergeCell ref="U25:AN25"/>
    <mergeCell ref="AA22:AB22"/>
    <mergeCell ref="AC22:AD22"/>
    <mergeCell ref="AE22:AF22"/>
    <mergeCell ref="B22:P22"/>
    <mergeCell ref="Q22:R22"/>
    <mergeCell ref="S22:T22"/>
    <mergeCell ref="U22:V22"/>
    <mergeCell ref="W22:X22"/>
    <mergeCell ref="Y22:Z22"/>
    <mergeCell ref="B26:G26"/>
    <mergeCell ref="H26:J26"/>
    <mergeCell ref="K26:P26"/>
    <mergeCell ref="Q26:S26"/>
    <mergeCell ref="U26:AN26"/>
    <mergeCell ref="B27:G27"/>
    <mergeCell ref="H27:J27"/>
    <mergeCell ref="K27:P27"/>
    <mergeCell ref="Q27:S27"/>
    <mergeCell ref="U27:AN27"/>
    <mergeCell ref="B30:G30"/>
    <mergeCell ref="H30:J30"/>
    <mergeCell ref="K30:P30"/>
    <mergeCell ref="Q30:S30"/>
    <mergeCell ref="U30:AN30"/>
    <mergeCell ref="B32:AN32"/>
    <mergeCell ref="B28:G28"/>
    <mergeCell ref="H28:J28"/>
    <mergeCell ref="K28:P28"/>
    <mergeCell ref="Q28:S28"/>
    <mergeCell ref="U28:AN28"/>
    <mergeCell ref="B29:G29"/>
    <mergeCell ref="H29:J29"/>
    <mergeCell ref="K29:P29"/>
    <mergeCell ref="Q29:S29"/>
    <mergeCell ref="U29:AN29"/>
    <mergeCell ref="U33:W33"/>
    <mergeCell ref="B34:E34"/>
    <mergeCell ref="F34:H34"/>
    <mergeCell ref="I34:K34"/>
    <mergeCell ref="L34:N34"/>
    <mergeCell ref="O34:Q34"/>
    <mergeCell ref="R34:T34"/>
    <mergeCell ref="U34:W34"/>
    <mergeCell ref="B33:E33"/>
    <mergeCell ref="F33:H33"/>
    <mergeCell ref="I33:K33"/>
    <mergeCell ref="L33:N33"/>
    <mergeCell ref="O33:Q33"/>
    <mergeCell ref="R33:T33"/>
    <mergeCell ref="B37:E37"/>
    <mergeCell ref="F37:H37"/>
    <mergeCell ref="I37:K37"/>
    <mergeCell ref="L37:N37"/>
    <mergeCell ref="O37:Q37"/>
    <mergeCell ref="R37:T37"/>
    <mergeCell ref="U35:W35"/>
    <mergeCell ref="B36:E36"/>
    <mergeCell ref="F36:H36"/>
    <mergeCell ref="I36:K36"/>
    <mergeCell ref="L36:N36"/>
    <mergeCell ref="O36:Q36"/>
    <mergeCell ref="R36:T36"/>
    <mergeCell ref="U36:W36"/>
    <mergeCell ref="B35:E35"/>
    <mergeCell ref="F35:H35"/>
    <mergeCell ref="I35:K35"/>
    <mergeCell ref="L35:N35"/>
    <mergeCell ref="O35:Q35"/>
    <mergeCell ref="R35:T35"/>
    <mergeCell ref="U37:W37"/>
    <mergeCell ref="Y40:AB40"/>
    <mergeCell ref="B41:F42"/>
    <mergeCell ref="G41:L42"/>
    <mergeCell ref="M41:P42"/>
    <mergeCell ref="Q41:T41"/>
    <mergeCell ref="U41:X41"/>
    <mergeCell ref="Y41:AB41"/>
    <mergeCell ref="Q42:R42"/>
    <mergeCell ref="S42:T42"/>
    <mergeCell ref="U42:V42"/>
    <mergeCell ref="W42:X42"/>
    <mergeCell ref="Y42:Z42"/>
    <mergeCell ref="AA42:AB42"/>
    <mergeCell ref="Y44:Z44"/>
    <mergeCell ref="AA44:AB44"/>
    <mergeCell ref="B44:F44"/>
    <mergeCell ref="G44:L44"/>
    <mergeCell ref="M44:P44"/>
    <mergeCell ref="Q44:R44"/>
    <mergeCell ref="S44:T44"/>
    <mergeCell ref="S43:T43"/>
    <mergeCell ref="U43:V43"/>
    <mergeCell ref="W43:X43"/>
    <mergeCell ref="Y43:Z43"/>
    <mergeCell ref="AA43:AB43"/>
    <mergeCell ref="B43:F43"/>
    <mergeCell ref="G43:L43"/>
    <mergeCell ref="M43:P43"/>
    <mergeCell ref="Q43:R43"/>
    <mergeCell ref="Y46:Z46"/>
    <mergeCell ref="AA46:AB46"/>
    <mergeCell ref="W45:X45"/>
    <mergeCell ref="Y45:Z45"/>
    <mergeCell ref="AA45:AB45"/>
    <mergeCell ref="B45:F45"/>
    <mergeCell ref="G45:L45"/>
    <mergeCell ref="M45:P45"/>
    <mergeCell ref="Q45:R45"/>
    <mergeCell ref="S45:T45"/>
    <mergeCell ref="U45:V45"/>
    <mergeCell ref="L38:N38"/>
    <mergeCell ref="O38:Q38"/>
    <mergeCell ref="R38:T38"/>
    <mergeCell ref="U38:W38"/>
    <mergeCell ref="B38:K38"/>
    <mergeCell ref="B46:P46"/>
    <mergeCell ref="Q46:R46"/>
    <mergeCell ref="S46:T46"/>
    <mergeCell ref="U46:V46"/>
    <mergeCell ref="W46:X46"/>
    <mergeCell ref="U44:V44"/>
    <mergeCell ref="W44:X44"/>
    <mergeCell ref="B40:F40"/>
  </mergeCells>
  <phoneticPr fontId="1"/>
  <pageMargins left="0.31496062992125984" right="0.31496062992125984" top="0.35433070866141736" bottom="0.15748031496062992" header="0" footer="0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B40A4-C636-493C-B095-590B5F3F3698}">
  <sheetPr>
    <pageSetUpPr fitToPage="1"/>
  </sheetPr>
  <dimension ref="B1:H50"/>
  <sheetViews>
    <sheetView topLeftCell="A10" zoomScaleNormal="100" workbookViewId="0">
      <selection activeCell="G7" sqref="G7:H7"/>
    </sheetView>
  </sheetViews>
  <sheetFormatPr defaultColWidth="9" defaultRowHeight="18" customHeight="1" x14ac:dyDescent="0.45"/>
  <cols>
    <col min="1" max="1" width="1.5859375" style="14" customWidth="1"/>
    <col min="2" max="2" width="3.5859375" style="13" customWidth="1"/>
    <col min="3" max="3" width="22.5859375" style="14" customWidth="1"/>
    <col min="4" max="6" width="15.5859375" style="14" customWidth="1"/>
    <col min="7" max="7" width="11.5859375" style="14" customWidth="1"/>
    <col min="8" max="8" width="38.5859375" style="14" customWidth="1"/>
    <col min="9" max="9" width="1.5859375" style="14" customWidth="1"/>
    <col min="10" max="16384" width="9" style="14"/>
  </cols>
  <sheetData>
    <row r="1" spans="2:8" ht="6" customHeight="1" x14ac:dyDescent="0.45"/>
    <row r="2" spans="2:8" ht="13.5" customHeight="1" x14ac:dyDescent="0.45">
      <c r="B2" s="205" t="s">
        <v>90</v>
      </c>
      <c r="C2" s="205"/>
      <c r="D2" s="205"/>
      <c r="E2" s="205"/>
      <c r="F2" s="15" t="s">
        <v>6</v>
      </c>
      <c r="G2" s="16"/>
      <c r="H2" s="11" t="s">
        <v>27</v>
      </c>
    </row>
    <row r="3" spans="2:8" s="13" customFormat="1" ht="12" customHeight="1" x14ac:dyDescent="0.45">
      <c r="B3" s="206" t="s">
        <v>61</v>
      </c>
      <c r="C3" s="206"/>
      <c r="D3" s="17" t="s">
        <v>3</v>
      </c>
      <c r="E3" s="17" t="s">
        <v>4</v>
      </c>
      <c r="F3" s="17" t="s">
        <v>5</v>
      </c>
      <c r="G3" s="208" t="s">
        <v>26</v>
      </c>
      <c r="H3" s="208"/>
    </row>
    <row r="4" spans="2:8" s="13" customFormat="1" ht="12" customHeight="1" x14ac:dyDescent="0.45">
      <c r="B4" s="207"/>
      <c r="C4" s="207"/>
      <c r="D4" s="18" t="s">
        <v>2</v>
      </c>
      <c r="E4" s="18" t="s">
        <v>2</v>
      </c>
      <c r="F4" s="18" t="s">
        <v>2</v>
      </c>
      <c r="G4" s="209"/>
      <c r="H4" s="209"/>
    </row>
    <row r="5" spans="2:8" ht="12" customHeight="1" x14ac:dyDescent="0.45">
      <c r="B5" s="210"/>
      <c r="C5" s="19" t="s">
        <v>103</v>
      </c>
      <c r="D5" s="20">
        <f>300*5</f>
        <v>1500</v>
      </c>
      <c r="E5" s="20">
        <f>300*5</f>
        <v>1500</v>
      </c>
      <c r="F5" s="20">
        <f>300*5</f>
        <v>1500</v>
      </c>
      <c r="G5" s="204" t="s">
        <v>218</v>
      </c>
      <c r="H5" s="204"/>
    </row>
    <row r="6" spans="2:8" ht="12" customHeight="1" x14ac:dyDescent="0.45">
      <c r="B6" s="211"/>
      <c r="C6" s="21" t="s">
        <v>198</v>
      </c>
      <c r="D6" s="22">
        <f>1500*5</f>
        <v>7500</v>
      </c>
      <c r="E6" s="22">
        <f>1500*5</f>
        <v>7500</v>
      </c>
      <c r="F6" s="22">
        <f>1500*5</f>
        <v>7500</v>
      </c>
      <c r="G6" s="204" t="s">
        <v>219</v>
      </c>
      <c r="H6" s="204"/>
    </row>
    <row r="7" spans="2:8" ht="12" customHeight="1" x14ac:dyDescent="0.45">
      <c r="B7" s="211"/>
      <c r="C7" s="21" t="s">
        <v>62</v>
      </c>
      <c r="D7" s="22"/>
      <c r="E7" s="22"/>
      <c r="F7" s="22"/>
      <c r="G7" s="204"/>
      <c r="H7" s="204"/>
    </row>
    <row r="8" spans="2:8" ht="12" customHeight="1" x14ac:dyDescent="0.45">
      <c r="B8" s="196" t="s">
        <v>63</v>
      </c>
      <c r="C8" s="201"/>
      <c r="D8" s="23">
        <f>SUM(D5:D7)</f>
        <v>9000</v>
      </c>
      <c r="E8" s="23">
        <f t="shared" ref="E8:F8" si="0">SUM(E5:E7)</f>
        <v>9000</v>
      </c>
      <c r="F8" s="23">
        <f t="shared" si="0"/>
        <v>9000</v>
      </c>
      <c r="G8" s="202"/>
      <c r="H8" s="202"/>
    </row>
    <row r="9" spans="2:8" ht="12" customHeight="1" x14ac:dyDescent="0.45">
      <c r="B9" s="155" t="s">
        <v>64</v>
      </c>
      <c r="C9" s="155"/>
      <c r="D9" s="24"/>
      <c r="E9" s="24"/>
      <c r="F9" s="24"/>
      <c r="G9" s="200"/>
      <c r="H9" s="200"/>
    </row>
    <row r="10" spans="2:8" ht="12" customHeight="1" x14ac:dyDescent="0.45">
      <c r="B10" s="203"/>
      <c r="C10" s="25" t="s">
        <v>7</v>
      </c>
      <c r="D10" s="26"/>
      <c r="E10" s="26"/>
      <c r="F10" s="26"/>
      <c r="G10" s="204"/>
      <c r="H10" s="204"/>
    </row>
    <row r="11" spans="2:8" ht="12" customHeight="1" x14ac:dyDescent="0.45">
      <c r="B11" s="198"/>
      <c r="C11" s="25" t="s">
        <v>8</v>
      </c>
      <c r="D11" s="26">
        <f>D6*0.5</f>
        <v>3750</v>
      </c>
      <c r="E11" s="26">
        <f t="shared" ref="E11:F11" si="1">E6*0.5</f>
        <v>3750</v>
      </c>
      <c r="F11" s="26">
        <f t="shared" si="1"/>
        <v>3750</v>
      </c>
      <c r="G11" s="191"/>
      <c r="H11" s="191"/>
    </row>
    <row r="12" spans="2:8" ht="12" customHeight="1" x14ac:dyDescent="0.45">
      <c r="B12" s="198"/>
      <c r="C12" s="25" t="s">
        <v>65</v>
      </c>
      <c r="D12" s="26"/>
      <c r="E12" s="26"/>
      <c r="F12" s="26"/>
      <c r="G12" s="191"/>
      <c r="H12" s="191"/>
    </row>
    <row r="13" spans="2:8" ht="12" customHeight="1" x14ac:dyDescent="0.45">
      <c r="B13" s="198"/>
      <c r="C13" s="27" t="s">
        <v>21</v>
      </c>
      <c r="D13" s="28"/>
      <c r="E13" s="28"/>
      <c r="F13" s="28"/>
      <c r="G13" s="191"/>
      <c r="H13" s="191"/>
    </row>
    <row r="14" spans="2:8" ht="12" customHeight="1" x14ac:dyDescent="0.45">
      <c r="B14" s="198"/>
      <c r="C14" s="25" t="s">
        <v>9</v>
      </c>
      <c r="D14" s="26"/>
      <c r="E14" s="26"/>
      <c r="F14" s="26"/>
      <c r="G14" s="191"/>
      <c r="H14" s="191"/>
    </row>
    <row r="15" spans="2:8" ht="12" customHeight="1" x14ac:dyDescent="0.45">
      <c r="B15" s="199" t="s">
        <v>12</v>
      </c>
      <c r="C15" s="192"/>
      <c r="D15" s="29">
        <f>D10+D11+D12-D14</f>
        <v>3750</v>
      </c>
      <c r="E15" s="29">
        <f t="shared" ref="E15:F15" si="2">E10+E11+E12-E14</f>
        <v>3750</v>
      </c>
      <c r="F15" s="29">
        <f t="shared" si="2"/>
        <v>3750</v>
      </c>
      <c r="G15" s="195"/>
      <c r="H15" s="195"/>
    </row>
    <row r="16" spans="2:8" ht="12" customHeight="1" x14ac:dyDescent="0.45">
      <c r="B16" s="196" t="s">
        <v>10</v>
      </c>
      <c r="C16" s="196"/>
      <c r="D16" s="30">
        <f>D8-D15</f>
        <v>5250</v>
      </c>
      <c r="E16" s="30">
        <f t="shared" ref="E16:F16" si="3">E8-E15</f>
        <v>5250</v>
      </c>
      <c r="F16" s="30">
        <f t="shared" si="3"/>
        <v>5250</v>
      </c>
      <c r="G16" s="197"/>
      <c r="H16" s="197"/>
    </row>
    <row r="17" spans="2:8" ht="12" customHeight="1" x14ac:dyDescent="0.45">
      <c r="B17" s="155" t="s">
        <v>13</v>
      </c>
      <c r="C17" s="155"/>
      <c r="D17" s="24"/>
      <c r="E17" s="24"/>
      <c r="F17" s="24"/>
      <c r="G17" s="200"/>
      <c r="H17" s="200"/>
    </row>
    <row r="18" spans="2:8" ht="12" customHeight="1" x14ac:dyDescent="0.45">
      <c r="B18" s="198"/>
      <c r="C18" s="25" t="s">
        <v>14</v>
      </c>
      <c r="D18" s="31"/>
      <c r="E18" s="31"/>
      <c r="F18" s="31"/>
      <c r="G18" s="194"/>
      <c r="H18" s="194"/>
    </row>
    <row r="19" spans="2:8" ht="12" customHeight="1" x14ac:dyDescent="0.45">
      <c r="B19" s="198"/>
      <c r="C19" s="32" t="s">
        <v>22</v>
      </c>
      <c r="D19" s="28">
        <v>40</v>
      </c>
      <c r="E19" s="28">
        <v>40</v>
      </c>
      <c r="F19" s="28">
        <v>40</v>
      </c>
      <c r="G19" s="194"/>
      <c r="H19" s="194"/>
    </row>
    <row r="20" spans="2:8" ht="12" customHeight="1" x14ac:dyDescent="0.45">
      <c r="B20" s="198"/>
      <c r="C20" s="25" t="s">
        <v>109</v>
      </c>
      <c r="D20" s="31"/>
      <c r="E20" s="31"/>
      <c r="F20" s="31"/>
      <c r="G20" s="194"/>
      <c r="H20" s="194"/>
    </row>
    <row r="21" spans="2:8" ht="12" customHeight="1" x14ac:dyDescent="0.45">
      <c r="B21" s="198"/>
      <c r="C21" s="25" t="s">
        <v>15</v>
      </c>
      <c r="D21" s="31"/>
      <c r="E21" s="31"/>
      <c r="F21" s="31"/>
      <c r="G21" s="31"/>
      <c r="H21" s="31"/>
    </row>
    <row r="22" spans="2:8" ht="12" customHeight="1" x14ac:dyDescent="0.45">
      <c r="B22" s="198"/>
      <c r="C22" s="25" t="s">
        <v>72</v>
      </c>
      <c r="D22" s="31">
        <v>400</v>
      </c>
      <c r="E22" s="31">
        <v>400</v>
      </c>
      <c r="F22" s="31">
        <v>400</v>
      </c>
      <c r="G22" s="31"/>
      <c r="H22" s="31"/>
    </row>
    <row r="23" spans="2:8" ht="12" customHeight="1" x14ac:dyDescent="0.45">
      <c r="B23" s="198"/>
      <c r="C23" s="25" t="s">
        <v>73</v>
      </c>
      <c r="D23" s="31"/>
      <c r="E23" s="31"/>
      <c r="F23" s="31"/>
      <c r="G23" s="31"/>
      <c r="H23" s="31"/>
    </row>
    <row r="24" spans="2:8" ht="12" customHeight="1" x14ac:dyDescent="0.45">
      <c r="B24" s="198"/>
      <c r="C24" s="25" t="s">
        <v>74</v>
      </c>
      <c r="D24" s="31">
        <v>120</v>
      </c>
      <c r="E24" s="31">
        <v>120</v>
      </c>
      <c r="F24" s="31">
        <v>120</v>
      </c>
      <c r="G24" s="31"/>
      <c r="H24" s="31"/>
    </row>
    <row r="25" spans="2:8" ht="12" customHeight="1" x14ac:dyDescent="0.45">
      <c r="B25" s="198"/>
      <c r="C25" s="25" t="s">
        <v>16</v>
      </c>
      <c r="D25" s="31"/>
      <c r="E25" s="31"/>
      <c r="F25" s="31"/>
      <c r="G25" s="194"/>
      <c r="H25" s="194"/>
    </row>
    <row r="26" spans="2:8" ht="12" customHeight="1" x14ac:dyDescent="0.45">
      <c r="B26" s="198"/>
      <c r="C26" s="25" t="s">
        <v>11</v>
      </c>
      <c r="D26" s="31">
        <v>120</v>
      </c>
      <c r="E26" s="31">
        <v>120</v>
      </c>
      <c r="F26" s="31">
        <v>120</v>
      </c>
      <c r="G26" s="194"/>
      <c r="H26" s="194"/>
    </row>
    <row r="27" spans="2:8" ht="12" customHeight="1" x14ac:dyDescent="0.45">
      <c r="B27" s="198"/>
      <c r="C27" s="25" t="s">
        <v>18</v>
      </c>
      <c r="D27" s="31"/>
      <c r="E27" s="31"/>
      <c r="F27" s="31"/>
      <c r="G27" s="194"/>
      <c r="H27" s="194"/>
    </row>
    <row r="28" spans="2:8" ht="12" customHeight="1" x14ac:dyDescent="0.45">
      <c r="B28" s="198"/>
      <c r="C28" s="25" t="s">
        <v>17</v>
      </c>
      <c r="D28" s="31"/>
      <c r="E28" s="31"/>
      <c r="F28" s="31"/>
      <c r="G28" s="194"/>
      <c r="H28" s="194"/>
    </row>
    <row r="29" spans="2:8" ht="12" customHeight="1" x14ac:dyDescent="0.45">
      <c r="B29" s="198"/>
      <c r="C29" s="25" t="s">
        <v>66</v>
      </c>
      <c r="D29" s="31">
        <v>120</v>
      </c>
      <c r="E29" s="31">
        <v>120</v>
      </c>
      <c r="F29" s="31">
        <v>120</v>
      </c>
      <c r="G29" s="194"/>
      <c r="H29" s="194"/>
    </row>
    <row r="30" spans="2:8" ht="12" customHeight="1" x14ac:dyDescent="0.45">
      <c r="B30" s="198"/>
      <c r="C30" s="25" t="s">
        <v>19</v>
      </c>
      <c r="D30" s="31">
        <v>120</v>
      </c>
      <c r="E30" s="31">
        <v>120</v>
      </c>
      <c r="F30" s="31">
        <v>120</v>
      </c>
      <c r="G30" s="194"/>
      <c r="H30" s="194"/>
    </row>
    <row r="31" spans="2:8" ht="12" customHeight="1" x14ac:dyDescent="0.45">
      <c r="B31" s="198"/>
      <c r="C31" s="25" t="s">
        <v>67</v>
      </c>
      <c r="D31" s="31"/>
      <c r="E31" s="31"/>
      <c r="F31" s="31"/>
      <c r="G31" s="194"/>
      <c r="H31" s="194"/>
    </row>
    <row r="32" spans="2:8" ht="12" customHeight="1" x14ac:dyDescent="0.45">
      <c r="B32" s="14"/>
      <c r="C32" s="37" t="s">
        <v>70</v>
      </c>
      <c r="D32" s="38">
        <v>224</v>
      </c>
      <c r="E32" s="38">
        <v>220</v>
      </c>
      <c r="F32" s="38">
        <v>216</v>
      </c>
      <c r="G32" s="38"/>
      <c r="H32" s="38"/>
    </row>
    <row r="33" spans="2:8" ht="12" customHeight="1" x14ac:dyDescent="0.45">
      <c r="B33" s="14"/>
      <c r="C33" s="37" t="s">
        <v>71</v>
      </c>
      <c r="D33" s="38">
        <v>600</v>
      </c>
      <c r="E33" s="38">
        <v>600</v>
      </c>
      <c r="F33" s="38">
        <v>600</v>
      </c>
      <c r="G33" s="38"/>
      <c r="H33" s="38"/>
    </row>
    <row r="34" spans="2:8" ht="12" customHeight="1" x14ac:dyDescent="0.45">
      <c r="B34" s="155" t="s">
        <v>20</v>
      </c>
      <c r="C34" s="128"/>
      <c r="D34" s="29">
        <f>SUM(D18:D33)</f>
        <v>1744</v>
      </c>
      <c r="E34" s="29">
        <f>SUM(E18:E33)</f>
        <v>1740</v>
      </c>
      <c r="F34" s="29">
        <f>SUM(F18:F33)</f>
        <v>1736</v>
      </c>
      <c r="G34" s="195"/>
      <c r="H34" s="195"/>
    </row>
    <row r="35" spans="2:8" ht="12" customHeight="1" x14ac:dyDescent="0.45">
      <c r="B35" s="196" t="s">
        <v>86</v>
      </c>
      <c r="C35" s="196"/>
      <c r="D35" s="30">
        <f>D16-D34</f>
        <v>3506</v>
      </c>
      <c r="E35" s="30">
        <f>E16-E34</f>
        <v>3510</v>
      </c>
      <c r="F35" s="30">
        <f>F16-F34</f>
        <v>3514</v>
      </c>
      <c r="G35" s="197"/>
      <c r="H35" s="197"/>
    </row>
    <row r="36" spans="2:8" ht="12" customHeight="1" x14ac:dyDescent="0.45">
      <c r="B36" s="131" t="s">
        <v>104</v>
      </c>
      <c r="C36" s="131"/>
      <c r="D36" s="31">
        <f>D35*0.3</f>
        <v>1051.8</v>
      </c>
      <c r="E36" s="31">
        <f t="shared" ref="E36:F36" si="4">E35*0.3</f>
        <v>1053</v>
      </c>
      <c r="F36" s="31">
        <f t="shared" si="4"/>
        <v>1054.2</v>
      </c>
      <c r="G36" s="191"/>
      <c r="H36" s="191"/>
    </row>
    <row r="37" spans="2:8" ht="12" customHeight="1" x14ac:dyDescent="0.45">
      <c r="B37" s="192" t="s">
        <v>197</v>
      </c>
      <c r="C37" s="192"/>
      <c r="D37" s="33">
        <f>D35-D36</f>
        <v>2454.1999999999998</v>
      </c>
      <c r="E37" s="33">
        <f t="shared" ref="E37:F37" si="5">E35-E36</f>
        <v>2457</v>
      </c>
      <c r="F37" s="33">
        <f t="shared" si="5"/>
        <v>2459.8000000000002</v>
      </c>
      <c r="G37" s="193"/>
      <c r="H37" s="193"/>
    </row>
    <row r="38" spans="2:8" ht="12" customHeight="1" x14ac:dyDescent="0.45">
      <c r="B38" s="40"/>
      <c r="C38" s="40"/>
      <c r="D38" s="41"/>
      <c r="E38" s="41"/>
      <c r="F38" s="41"/>
      <c r="G38" s="39"/>
      <c r="H38" s="39"/>
    </row>
    <row r="39" spans="2:8" ht="12" customHeight="1" x14ac:dyDescent="0.45">
      <c r="B39" s="189" t="s">
        <v>68</v>
      </c>
      <c r="C39" s="189"/>
      <c r="D39" s="189"/>
      <c r="E39" s="189"/>
      <c r="F39" s="189"/>
      <c r="G39" s="189"/>
      <c r="H39" s="189"/>
    </row>
    <row r="40" spans="2:8" ht="12" customHeight="1" x14ac:dyDescent="0.45">
      <c r="B40" s="187" t="s">
        <v>87</v>
      </c>
      <c r="C40" s="187"/>
      <c r="D40" s="49">
        <f>D37+D19</f>
        <v>2494.1999999999998</v>
      </c>
      <c r="E40" s="49">
        <f>E37+E19</f>
        <v>2497</v>
      </c>
      <c r="F40" s="49">
        <f>F37+F19</f>
        <v>2499.8000000000002</v>
      </c>
      <c r="G40" s="188" t="s">
        <v>89</v>
      </c>
      <c r="H40" s="135"/>
    </row>
    <row r="41" spans="2:8" ht="12" customHeight="1" x14ac:dyDescent="0.45">
      <c r="B41" s="181" t="s">
        <v>23</v>
      </c>
      <c r="C41" s="181"/>
      <c r="D41" s="50">
        <f>投資内容!O34</f>
        <v>150</v>
      </c>
      <c r="E41" s="50">
        <f>D41</f>
        <v>150</v>
      </c>
      <c r="F41" s="50">
        <f>E41</f>
        <v>150</v>
      </c>
      <c r="G41" s="131"/>
      <c r="H41" s="131"/>
    </row>
    <row r="42" spans="2:8" ht="12" customHeight="1" x14ac:dyDescent="0.45">
      <c r="B42" s="190" t="s">
        <v>69</v>
      </c>
      <c r="C42" s="190"/>
      <c r="D42" s="51">
        <f>D40-D41</f>
        <v>2344.1999999999998</v>
      </c>
      <c r="E42" s="51">
        <f t="shared" ref="E42" si="6">E40-E41</f>
        <v>2347</v>
      </c>
      <c r="F42" s="51">
        <f>F40-F41</f>
        <v>2349.8000000000002</v>
      </c>
      <c r="G42" s="184"/>
      <c r="H42" s="184"/>
    </row>
    <row r="43" spans="2:8" ht="16.5" customHeight="1" x14ac:dyDescent="0.45">
      <c r="B43" s="185" t="s">
        <v>91</v>
      </c>
      <c r="C43" s="185"/>
      <c r="D43" s="42"/>
      <c r="E43" s="42"/>
      <c r="F43" s="42"/>
    </row>
    <row r="44" spans="2:8" s="45" customFormat="1" ht="16.5" customHeight="1" x14ac:dyDescent="0.45">
      <c r="B44" s="43"/>
      <c r="C44" s="43"/>
      <c r="D44" s="44"/>
      <c r="E44" s="44"/>
      <c r="F44" s="44"/>
    </row>
    <row r="45" spans="2:8" ht="12" customHeight="1" x14ac:dyDescent="0.45">
      <c r="B45" s="189" t="s">
        <v>93</v>
      </c>
      <c r="C45" s="189"/>
      <c r="D45" s="189"/>
      <c r="E45" s="189"/>
      <c r="F45" s="189"/>
      <c r="G45" s="189"/>
      <c r="H45" s="189"/>
    </row>
    <row r="46" spans="2:8" ht="12" customHeight="1" x14ac:dyDescent="0.45">
      <c r="B46" s="185" t="s">
        <v>92</v>
      </c>
      <c r="C46" s="185"/>
      <c r="D46" s="42">
        <v>2400</v>
      </c>
      <c r="E46" s="42">
        <f>D46</f>
        <v>2400</v>
      </c>
      <c r="F46" s="42">
        <f>E46</f>
        <v>2400</v>
      </c>
      <c r="G46" s="186"/>
      <c r="H46" s="186"/>
    </row>
    <row r="47" spans="2:8" ht="12" customHeight="1" x14ac:dyDescent="0.45">
      <c r="B47" s="185" t="s">
        <v>108</v>
      </c>
      <c r="C47" s="185"/>
      <c r="D47" s="42">
        <f>D42-D46+投資内容!H27</f>
        <v>944.19999999999982</v>
      </c>
      <c r="E47" s="42">
        <f>E42-E46+D47</f>
        <v>891.19999999999982</v>
      </c>
      <c r="F47" s="42">
        <f>F42-F46+E47</f>
        <v>841</v>
      </c>
      <c r="G47" s="186" t="s">
        <v>94</v>
      </c>
      <c r="H47" s="186"/>
    </row>
    <row r="48" spans="2:8" ht="16.5" customHeight="1" x14ac:dyDescent="0.45"/>
    <row r="49" ht="16.5" customHeight="1" x14ac:dyDescent="0.45"/>
    <row r="50" ht="16.5" customHeight="1" x14ac:dyDescent="0.45"/>
  </sheetData>
  <mergeCells count="55">
    <mergeCell ref="B2:E2"/>
    <mergeCell ref="B3:C4"/>
    <mergeCell ref="G3:H4"/>
    <mergeCell ref="B5:B7"/>
    <mergeCell ref="G5:H5"/>
    <mergeCell ref="G6:H6"/>
    <mergeCell ref="G7:H7"/>
    <mergeCell ref="B8:C8"/>
    <mergeCell ref="G8:H8"/>
    <mergeCell ref="B9:C9"/>
    <mergeCell ref="G9:H9"/>
    <mergeCell ref="B10:B14"/>
    <mergeCell ref="G10:H10"/>
    <mergeCell ref="G11:H11"/>
    <mergeCell ref="G12:H12"/>
    <mergeCell ref="G13:H13"/>
    <mergeCell ref="G14:H14"/>
    <mergeCell ref="B15:C15"/>
    <mergeCell ref="G15:H15"/>
    <mergeCell ref="B16:C16"/>
    <mergeCell ref="G16:H16"/>
    <mergeCell ref="B17:C17"/>
    <mergeCell ref="G17:H17"/>
    <mergeCell ref="G30:H30"/>
    <mergeCell ref="G31:H31"/>
    <mergeCell ref="B34:C34"/>
    <mergeCell ref="G34:H34"/>
    <mergeCell ref="B35:C35"/>
    <mergeCell ref="G35:H35"/>
    <mergeCell ref="B18:B31"/>
    <mergeCell ref="G18:H18"/>
    <mergeCell ref="G19:H19"/>
    <mergeCell ref="G20:H20"/>
    <mergeCell ref="G25:H25"/>
    <mergeCell ref="G26:H26"/>
    <mergeCell ref="G27:H27"/>
    <mergeCell ref="G28:H28"/>
    <mergeCell ref="G29:H29"/>
    <mergeCell ref="B36:C36"/>
    <mergeCell ref="G36:H36"/>
    <mergeCell ref="B37:C37"/>
    <mergeCell ref="G37:H37"/>
    <mergeCell ref="B39:H39"/>
    <mergeCell ref="G42:H42"/>
    <mergeCell ref="B47:C47"/>
    <mergeCell ref="G47:H47"/>
    <mergeCell ref="B40:C40"/>
    <mergeCell ref="G40:H40"/>
    <mergeCell ref="B46:C46"/>
    <mergeCell ref="G46:H46"/>
    <mergeCell ref="B43:C43"/>
    <mergeCell ref="B45:H45"/>
    <mergeCell ref="B41:C41"/>
    <mergeCell ref="G41:H41"/>
    <mergeCell ref="B42:C42"/>
  </mergeCells>
  <phoneticPr fontId="1"/>
  <pageMargins left="0.31496062992125984" right="0.31496062992125984" top="0.35433070866141736" bottom="0.15748031496062992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6B0D-34E5-4E50-8ADA-B571A2A35511}">
  <sheetPr>
    <pageSetUpPr fitToPage="1"/>
  </sheetPr>
  <dimension ref="B1:J50"/>
  <sheetViews>
    <sheetView zoomScaleNormal="100" workbookViewId="0">
      <selection activeCell="F7" sqref="F7"/>
    </sheetView>
  </sheetViews>
  <sheetFormatPr defaultColWidth="9" defaultRowHeight="18" customHeight="1" x14ac:dyDescent="0.45"/>
  <cols>
    <col min="1" max="1" width="1.5859375" style="14" customWidth="1"/>
    <col min="2" max="2" width="3.5859375" style="13" customWidth="1"/>
    <col min="3" max="3" width="10" style="14" customWidth="1"/>
    <col min="4" max="10" width="18.41015625" style="14" customWidth="1"/>
    <col min="11" max="11" width="1.5859375" style="14" customWidth="1"/>
    <col min="12" max="16384" width="9" style="14"/>
  </cols>
  <sheetData>
    <row r="1" spans="2:10" ht="6" customHeight="1" x14ac:dyDescent="0.45"/>
    <row r="2" spans="2:10" ht="13.5" customHeight="1" x14ac:dyDescent="0.45">
      <c r="B2" s="205" t="s">
        <v>188</v>
      </c>
      <c r="C2" s="205"/>
      <c r="D2" s="205"/>
      <c r="E2" s="205"/>
      <c r="F2" s="117"/>
      <c r="G2" s="117"/>
      <c r="H2" s="15"/>
      <c r="I2" s="15"/>
      <c r="J2" s="11" t="s">
        <v>196</v>
      </c>
    </row>
    <row r="3" spans="2:10" s="13" customFormat="1" ht="12" customHeight="1" x14ac:dyDescent="0.45">
      <c r="B3" s="206"/>
      <c r="C3" s="206"/>
      <c r="D3" s="212" t="s">
        <v>3</v>
      </c>
      <c r="E3" s="213"/>
      <c r="F3" s="213"/>
      <c r="G3" s="213"/>
      <c r="H3" s="213"/>
      <c r="I3" s="213"/>
      <c r="J3" s="213"/>
    </row>
    <row r="4" spans="2:10" s="13" customFormat="1" ht="12" customHeight="1" x14ac:dyDescent="0.45">
      <c r="B4" s="207"/>
      <c r="C4" s="207"/>
      <c r="D4" s="18" t="s">
        <v>2</v>
      </c>
      <c r="E4" s="18" t="s">
        <v>189</v>
      </c>
      <c r="F4" s="18" t="s">
        <v>190</v>
      </c>
      <c r="G4" s="18" t="s">
        <v>191</v>
      </c>
      <c r="H4" s="18" t="s">
        <v>192</v>
      </c>
      <c r="I4" s="18" t="s">
        <v>193</v>
      </c>
      <c r="J4" s="18" t="s">
        <v>194</v>
      </c>
    </row>
    <row r="5" spans="2:10" ht="99" customHeight="1" x14ac:dyDescent="0.45">
      <c r="B5" s="210"/>
      <c r="C5" s="19" t="str">
        <f>利益計画!C5</f>
        <v>売上①不動産仲介手数料</v>
      </c>
      <c r="D5" s="20">
        <f>利益計画!D5</f>
        <v>1500</v>
      </c>
      <c r="E5" s="216" t="s">
        <v>204</v>
      </c>
      <c r="F5" s="20">
        <v>5</v>
      </c>
      <c r="G5" s="121" t="s">
        <v>199</v>
      </c>
      <c r="H5" s="121" t="s">
        <v>202</v>
      </c>
      <c r="I5" s="216" t="s">
        <v>201</v>
      </c>
      <c r="J5" s="214">
        <v>400</v>
      </c>
    </row>
    <row r="6" spans="2:10" ht="99" customHeight="1" x14ac:dyDescent="0.45">
      <c r="B6" s="211"/>
      <c r="C6" s="19" t="str">
        <f>利益計画!C6</f>
        <v>売上②不動産系インテリア</v>
      </c>
      <c r="D6" s="22">
        <f>利益計画!D6</f>
        <v>7500</v>
      </c>
      <c r="E6" s="217"/>
      <c r="F6" s="20">
        <v>5</v>
      </c>
      <c r="G6" s="121" t="s">
        <v>200</v>
      </c>
      <c r="H6" s="121" t="s">
        <v>203</v>
      </c>
      <c r="I6" s="217"/>
      <c r="J6" s="215"/>
    </row>
    <row r="7" spans="2:10" ht="99" customHeight="1" thickBot="1" x14ac:dyDescent="0.5">
      <c r="B7" s="211"/>
      <c r="C7" s="19" t="str">
        <f>利益計画!C7</f>
        <v>売上③</v>
      </c>
      <c r="D7" s="120">
        <f>[1]利益計画!D7</f>
        <v>0</v>
      </c>
      <c r="E7" s="120"/>
      <c r="F7" s="120"/>
      <c r="G7" s="120"/>
      <c r="H7" s="120"/>
      <c r="I7" s="120"/>
      <c r="J7" s="120"/>
    </row>
    <row r="8" spans="2:10" ht="32.35" customHeight="1" thickTop="1" x14ac:dyDescent="0.45">
      <c r="B8" s="196" t="s">
        <v>195</v>
      </c>
      <c r="C8" s="196"/>
      <c r="D8" s="30">
        <f>SUM(D5:D7)</f>
        <v>9000</v>
      </c>
      <c r="E8" s="30"/>
      <c r="F8" s="30">
        <f>SUM(F5:F7)</f>
        <v>10</v>
      </c>
      <c r="G8" s="30"/>
      <c r="H8" s="30"/>
      <c r="I8" s="30"/>
      <c r="J8" s="30">
        <f>SUM(J5:J7)</f>
        <v>400</v>
      </c>
    </row>
    <row r="9" spans="2:10" ht="12" customHeight="1" x14ac:dyDescent="0.45"/>
    <row r="10" spans="2:10" ht="12" customHeight="1" x14ac:dyDescent="0.45"/>
    <row r="11" spans="2:10" ht="12" customHeight="1" x14ac:dyDescent="0.45"/>
    <row r="12" spans="2:10" ht="12" customHeight="1" x14ac:dyDescent="0.45"/>
    <row r="13" spans="2:10" ht="12" customHeight="1" x14ac:dyDescent="0.45"/>
    <row r="14" spans="2:10" ht="12" customHeight="1" x14ac:dyDescent="0.45"/>
    <row r="15" spans="2:10" ht="12" customHeight="1" x14ac:dyDescent="0.45"/>
    <row r="16" spans="2:10" ht="12" customHeight="1" x14ac:dyDescent="0.45"/>
    <row r="17" ht="12" customHeight="1" x14ac:dyDescent="0.45"/>
    <row r="18" ht="12" customHeight="1" x14ac:dyDescent="0.45"/>
    <row r="19" ht="12" customHeight="1" x14ac:dyDescent="0.45"/>
    <row r="20" ht="12" customHeight="1" x14ac:dyDescent="0.45"/>
    <row r="21" ht="12" customHeight="1" x14ac:dyDescent="0.45"/>
    <row r="22" ht="12" customHeight="1" x14ac:dyDescent="0.45"/>
    <row r="23" ht="12" customHeight="1" x14ac:dyDescent="0.45"/>
    <row r="24" ht="12" customHeight="1" x14ac:dyDescent="0.45"/>
    <row r="25" ht="12" customHeight="1" x14ac:dyDescent="0.45"/>
    <row r="26" ht="12" customHeight="1" x14ac:dyDescent="0.45"/>
    <row r="27" ht="12" customHeight="1" x14ac:dyDescent="0.45"/>
    <row r="28" ht="12" customHeight="1" x14ac:dyDescent="0.45"/>
    <row r="29" ht="12" customHeight="1" x14ac:dyDescent="0.45"/>
    <row r="30" ht="12" customHeight="1" x14ac:dyDescent="0.45"/>
    <row r="31" ht="12" customHeight="1" x14ac:dyDescent="0.45"/>
    <row r="32" ht="12" customHeight="1" x14ac:dyDescent="0.45"/>
    <row r="33" ht="12" customHeight="1" x14ac:dyDescent="0.45"/>
    <row r="34" ht="12" customHeight="1" x14ac:dyDescent="0.45"/>
    <row r="35" ht="12" customHeight="1" x14ac:dyDescent="0.45"/>
    <row r="36" ht="12" customHeight="1" x14ac:dyDescent="0.45"/>
    <row r="37" ht="12" customHeight="1" x14ac:dyDescent="0.45"/>
    <row r="38" ht="12" customHeight="1" x14ac:dyDescent="0.45"/>
    <row r="39" ht="12" customHeight="1" x14ac:dyDescent="0.45"/>
    <row r="40" ht="12" customHeight="1" x14ac:dyDescent="0.45"/>
    <row r="41" ht="12" customHeight="1" x14ac:dyDescent="0.45"/>
    <row r="42" ht="12" customHeight="1" x14ac:dyDescent="0.45"/>
    <row r="43" ht="16.5" customHeight="1" x14ac:dyDescent="0.45"/>
    <row r="44" ht="16.5" customHeight="1" x14ac:dyDescent="0.45"/>
    <row r="45" ht="12" customHeight="1" x14ac:dyDescent="0.45"/>
    <row r="46" ht="12" customHeight="1" x14ac:dyDescent="0.45"/>
    <row r="47" ht="12" customHeight="1" x14ac:dyDescent="0.45"/>
    <row r="48" ht="16.5" customHeight="1" x14ac:dyDescent="0.45"/>
    <row r="49" ht="16.5" customHeight="1" x14ac:dyDescent="0.45"/>
    <row r="50" ht="16.5" customHeight="1" x14ac:dyDescent="0.45"/>
  </sheetData>
  <mergeCells count="8">
    <mergeCell ref="D3:J3"/>
    <mergeCell ref="J5:J6"/>
    <mergeCell ref="B8:C8"/>
    <mergeCell ref="B2:E2"/>
    <mergeCell ref="B3:C4"/>
    <mergeCell ref="B5:B7"/>
    <mergeCell ref="E5:E6"/>
    <mergeCell ref="I5:I6"/>
  </mergeCells>
  <phoneticPr fontId="1"/>
  <pageMargins left="0.31496062992125984" right="0.31496062992125984" top="0.35433070866141736" bottom="0.15748031496062992" header="0" footer="0"/>
  <pageSetup paperSize="9" scale="9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78160-021C-4619-A7A2-54FB83C951CC}">
  <dimension ref="B1:N9"/>
  <sheetViews>
    <sheetView tabSelected="1" workbookViewId="0">
      <selection activeCell="E12" sqref="E12"/>
    </sheetView>
  </sheetViews>
  <sheetFormatPr defaultRowHeight="14.25" x14ac:dyDescent="0.45"/>
  <cols>
    <col min="1" max="1" width="2.3515625" customWidth="1"/>
    <col min="2" max="2" width="36.46875" customWidth="1"/>
    <col min="3" max="14" width="4" customWidth="1"/>
  </cols>
  <sheetData>
    <row r="1" spans="2:14" ht="16.5" x14ac:dyDescent="0.45">
      <c r="B1" s="183" t="s">
        <v>102</v>
      </c>
      <c r="C1" s="183"/>
      <c r="D1" s="183"/>
      <c r="E1" s="183"/>
    </row>
    <row r="2" spans="2:14" x14ac:dyDescent="0.45">
      <c r="B2" s="218" t="s">
        <v>28</v>
      </c>
      <c r="C2" s="218" t="s">
        <v>98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</row>
    <row r="3" spans="2:14" x14ac:dyDescent="0.45">
      <c r="B3" s="218"/>
      <c r="C3" s="48">
        <v>9</v>
      </c>
      <c r="D3" s="48">
        <v>10</v>
      </c>
      <c r="E3" s="48">
        <v>11</v>
      </c>
      <c r="F3" s="48">
        <v>12</v>
      </c>
      <c r="G3" s="48">
        <v>1</v>
      </c>
      <c r="H3" s="48">
        <v>2</v>
      </c>
      <c r="I3" s="48">
        <v>3</v>
      </c>
      <c r="J3" s="48">
        <v>4</v>
      </c>
      <c r="K3" s="48">
        <v>5</v>
      </c>
      <c r="L3" s="48">
        <v>6</v>
      </c>
      <c r="M3" s="48">
        <v>7</v>
      </c>
      <c r="N3" s="48">
        <v>8</v>
      </c>
    </row>
    <row r="4" spans="2:14" ht="22.5" customHeight="1" x14ac:dyDescent="0.45">
      <c r="B4" s="47" t="s">
        <v>99</v>
      </c>
      <c r="C4" s="47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2:14" ht="22.5" customHeight="1" x14ac:dyDescent="0.45">
      <c r="B5" s="47" t="s">
        <v>100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2:14" ht="22.5" customHeight="1" x14ac:dyDescent="0.45">
      <c r="B6" s="47" t="s">
        <v>181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2:14" ht="22.5" customHeight="1" x14ac:dyDescent="0.45">
      <c r="B7" s="47" t="s">
        <v>220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2:14" ht="22.5" customHeight="1" x14ac:dyDescent="0.45">
      <c r="B8" s="47" t="s">
        <v>101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2:14" ht="22.5" customHeight="1" x14ac:dyDescent="0.45">
      <c r="B9" s="47" t="s">
        <v>182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</sheetData>
  <mergeCells count="3">
    <mergeCell ref="B1:E1"/>
    <mergeCell ref="B2:B3"/>
    <mergeCell ref="C2:N2"/>
  </mergeCells>
  <phoneticPr fontId="1"/>
  <pageMargins left="0.7" right="0.7" top="0.75" bottom="0.75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3532B-1CDA-4CCC-95C3-6BAA23D647B2}">
  <sheetPr>
    <pageSetUpPr fitToPage="1"/>
  </sheetPr>
  <dimension ref="B1:S30"/>
  <sheetViews>
    <sheetView zoomScale="80" zoomScaleNormal="80" workbookViewId="0">
      <selection activeCell="M13" sqref="M13"/>
    </sheetView>
  </sheetViews>
  <sheetFormatPr defaultRowHeight="14.25" x14ac:dyDescent="0.45"/>
  <cols>
    <col min="1" max="1" width="1.76171875" customWidth="1"/>
  </cols>
  <sheetData>
    <row r="1" spans="2:19" ht="16.5" x14ac:dyDescent="0.45">
      <c r="B1" s="183" t="s">
        <v>110</v>
      </c>
      <c r="C1" s="183"/>
      <c r="D1" s="183"/>
      <c r="E1" s="183"/>
    </row>
    <row r="3" spans="2:19" ht="14.65" thickBot="1" x14ac:dyDescent="0.5">
      <c r="D3" s="52"/>
      <c r="E3" s="52"/>
      <c r="F3" s="52"/>
      <c r="G3" s="52"/>
      <c r="H3" s="52"/>
      <c r="I3" s="52"/>
      <c r="Q3" s="52"/>
      <c r="R3" s="52"/>
      <c r="S3" s="53" t="s">
        <v>111</v>
      </c>
    </row>
    <row r="4" spans="2:19" x14ac:dyDescent="0.45">
      <c r="B4" s="222"/>
      <c r="C4" s="223"/>
      <c r="D4" s="224"/>
      <c r="E4" s="228" t="s">
        <v>112</v>
      </c>
      <c r="F4" s="54" t="s">
        <v>206</v>
      </c>
      <c r="G4" s="54" t="s">
        <v>207</v>
      </c>
      <c r="H4" s="54" t="s">
        <v>208</v>
      </c>
      <c r="I4" s="54" t="s">
        <v>209</v>
      </c>
      <c r="J4" s="54" t="s">
        <v>210</v>
      </c>
      <c r="K4" s="54" t="s">
        <v>211</v>
      </c>
      <c r="L4" s="54" t="s">
        <v>212</v>
      </c>
      <c r="M4" s="54" t="s">
        <v>213</v>
      </c>
      <c r="N4" s="54" t="s">
        <v>214</v>
      </c>
      <c r="O4" s="54" t="s">
        <v>215</v>
      </c>
      <c r="P4" s="54" t="s">
        <v>216</v>
      </c>
      <c r="Q4" s="54" t="s">
        <v>217</v>
      </c>
      <c r="R4" s="56"/>
      <c r="S4" s="228" t="s">
        <v>113</v>
      </c>
    </row>
    <row r="5" spans="2:19" ht="14.65" thickBot="1" x14ac:dyDescent="0.5">
      <c r="B5" s="225"/>
      <c r="C5" s="226"/>
      <c r="D5" s="227"/>
      <c r="E5" s="229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8"/>
      <c r="S5" s="229"/>
    </row>
    <row r="6" spans="2:19" ht="15" thickTop="1" thickBot="1" x14ac:dyDescent="0.5">
      <c r="B6" s="230" t="s">
        <v>114</v>
      </c>
      <c r="C6" s="231"/>
      <c r="D6" s="232"/>
      <c r="E6" s="59"/>
      <c r="F6" s="60">
        <v>1000</v>
      </c>
      <c r="G6" s="60">
        <f>F28</f>
        <v>855</v>
      </c>
      <c r="H6" s="60">
        <f>G28</f>
        <v>2210</v>
      </c>
      <c r="I6" s="60">
        <f>H28</f>
        <v>2065</v>
      </c>
      <c r="J6" s="60">
        <f>I28</f>
        <v>2748.5</v>
      </c>
      <c r="K6" s="60">
        <f t="shared" ref="K6:Q6" si="0">J28</f>
        <v>2382</v>
      </c>
      <c r="L6" s="60">
        <f t="shared" si="0"/>
        <v>3065.5</v>
      </c>
      <c r="M6" s="60">
        <f t="shared" si="0"/>
        <v>3749</v>
      </c>
      <c r="N6" s="60">
        <f t="shared" si="0"/>
        <v>3382.5</v>
      </c>
      <c r="O6" s="60">
        <f t="shared" si="0"/>
        <v>3016</v>
      </c>
      <c r="P6" s="60">
        <f t="shared" si="0"/>
        <v>3699.5</v>
      </c>
      <c r="Q6" s="60">
        <f t="shared" si="0"/>
        <v>3333</v>
      </c>
      <c r="R6" s="61"/>
      <c r="S6" s="62"/>
    </row>
    <row r="7" spans="2:19" x14ac:dyDescent="0.45">
      <c r="B7" s="233" t="s">
        <v>115</v>
      </c>
      <c r="C7" s="236" t="s">
        <v>116</v>
      </c>
      <c r="D7" s="63" t="s">
        <v>117</v>
      </c>
      <c r="E7" s="59"/>
      <c r="F7" s="64"/>
      <c r="G7" s="64"/>
      <c r="H7" s="64"/>
      <c r="I7" s="65">
        <f>1800</f>
        <v>1800</v>
      </c>
      <c r="J7" s="65"/>
      <c r="K7" s="65">
        <v>1800</v>
      </c>
      <c r="L7" s="65">
        <v>1800</v>
      </c>
      <c r="M7" s="65"/>
      <c r="N7" s="65"/>
      <c r="O7" s="65">
        <v>1800</v>
      </c>
      <c r="P7" s="65"/>
      <c r="Q7" s="65">
        <v>1800</v>
      </c>
      <c r="R7" s="66"/>
      <c r="S7" s="67">
        <f t="shared" ref="S7:S9" si="1">SUM(F7:Q7)</f>
        <v>9000</v>
      </c>
    </row>
    <row r="8" spans="2:19" x14ac:dyDescent="0.45">
      <c r="B8" s="234"/>
      <c r="C8" s="237"/>
      <c r="D8" s="68" t="s">
        <v>141</v>
      </c>
      <c r="E8" s="69"/>
      <c r="F8" s="64"/>
      <c r="G8" s="64"/>
      <c r="H8" s="64"/>
      <c r="I8" s="65"/>
      <c r="J8" s="65"/>
      <c r="K8" s="65"/>
      <c r="L8" s="65"/>
      <c r="M8" s="65"/>
      <c r="N8" s="65"/>
      <c r="O8" s="65"/>
      <c r="P8" s="65"/>
      <c r="Q8" s="65"/>
      <c r="R8" s="66"/>
      <c r="S8" s="67">
        <f t="shared" si="1"/>
        <v>0</v>
      </c>
    </row>
    <row r="9" spans="2:19" ht="14.65" thickBot="1" x14ac:dyDescent="0.5">
      <c r="B9" s="234"/>
      <c r="C9" s="238" t="s">
        <v>118</v>
      </c>
      <c r="D9" s="239"/>
      <c r="E9" s="59"/>
      <c r="F9" s="70"/>
      <c r="G9" s="70"/>
      <c r="H9" s="70"/>
      <c r="I9" s="71"/>
      <c r="J9" s="71"/>
      <c r="K9" s="71"/>
      <c r="L9" s="71"/>
      <c r="M9" s="71"/>
      <c r="N9" s="71"/>
      <c r="O9" s="71"/>
      <c r="P9" s="71"/>
      <c r="Q9" s="71"/>
      <c r="R9" s="72"/>
      <c r="S9" s="67">
        <f t="shared" si="1"/>
        <v>0</v>
      </c>
    </row>
    <row r="10" spans="2:19" ht="14.65" thickBot="1" x14ac:dyDescent="0.5">
      <c r="B10" s="235"/>
      <c r="C10" s="240" t="s">
        <v>119</v>
      </c>
      <c r="D10" s="241"/>
      <c r="E10" s="59"/>
      <c r="F10" s="73">
        <f>F7+F8+F9</f>
        <v>0</v>
      </c>
      <c r="G10" s="73">
        <f t="shared" ref="G10:Q10" si="2">G7+G8+G9</f>
        <v>0</v>
      </c>
      <c r="H10" s="73">
        <f t="shared" si="2"/>
        <v>0</v>
      </c>
      <c r="I10" s="73">
        <f t="shared" si="2"/>
        <v>1800</v>
      </c>
      <c r="J10" s="73">
        <f t="shared" si="2"/>
        <v>0</v>
      </c>
      <c r="K10" s="73">
        <f t="shared" si="2"/>
        <v>1800</v>
      </c>
      <c r="L10" s="73">
        <f t="shared" si="2"/>
        <v>1800</v>
      </c>
      <c r="M10" s="73">
        <f t="shared" si="2"/>
        <v>0</v>
      </c>
      <c r="N10" s="73">
        <f t="shared" si="2"/>
        <v>0</v>
      </c>
      <c r="O10" s="73">
        <f t="shared" si="2"/>
        <v>1800</v>
      </c>
      <c r="P10" s="73">
        <f t="shared" si="2"/>
        <v>0</v>
      </c>
      <c r="Q10" s="73">
        <f t="shared" si="2"/>
        <v>1800</v>
      </c>
      <c r="R10" s="74"/>
      <c r="S10" s="75">
        <f>S7+S8+S9</f>
        <v>9000</v>
      </c>
    </row>
    <row r="11" spans="2:19" x14ac:dyDescent="0.45">
      <c r="B11" s="242" t="s">
        <v>120</v>
      </c>
      <c r="C11" s="245" t="s">
        <v>121</v>
      </c>
      <c r="D11" s="76" t="s">
        <v>122</v>
      </c>
      <c r="E11" s="59"/>
      <c r="F11" s="70"/>
      <c r="G11" s="70"/>
      <c r="H11" s="70"/>
      <c r="I11" s="71">
        <f>750</f>
        <v>750</v>
      </c>
      <c r="J11" s="71"/>
      <c r="K11" s="71">
        <f>750</f>
        <v>750</v>
      </c>
      <c r="L11" s="71">
        <f>750</f>
        <v>750</v>
      </c>
      <c r="M11" s="71"/>
      <c r="N11" s="71"/>
      <c r="O11" s="71">
        <f>750</f>
        <v>750</v>
      </c>
      <c r="P11" s="71"/>
      <c r="Q11" s="71">
        <f>750</f>
        <v>750</v>
      </c>
      <c r="R11" s="72"/>
      <c r="S11" s="67">
        <f t="shared" ref="S11:S18" si="3">SUM(F11:Q11)</f>
        <v>3750</v>
      </c>
    </row>
    <row r="12" spans="2:19" x14ac:dyDescent="0.45">
      <c r="B12" s="243"/>
      <c r="C12" s="246"/>
      <c r="D12" s="119" t="s">
        <v>142</v>
      </c>
      <c r="E12" s="59"/>
      <c r="F12" s="64"/>
      <c r="G12" s="64"/>
      <c r="H12" s="64"/>
      <c r="I12" s="65"/>
      <c r="J12" s="65"/>
      <c r="K12" s="65"/>
      <c r="L12" s="65"/>
      <c r="M12" s="65"/>
      <c r="N12" s="65"/>
      <c r="O12" s="65"/>
      <c r="P12" s="65"/>
      <c r="Q12" s="65"/>
      <c r="R12" s="66"/>
      <c r="S12" s="67">
        <f t="shared" si="3"/>
        <v>0</v>
      </c>
    </row>
    <row r="13" spans="2:19" ht="16.899999999999999" thickBot="1" x14ac:dyDescent="0.5">
      <c r="B13" s="243"/>
      <c r="C13" s="247" t="s">
        <v>123</v>
      </c>
      <c r="D13" s="77" t="s">
        <v>124</v>
      </c>
      <c r="E13" s="59"/>
      <c r="F13" s="78"/>
      <c r="G13" s="78"/>
      <c r="H13" s="78"/>
      <c r="I13" s="79"/>
      <c r="J13" s="79"/>
      <c r="K13" s="79"/>
      <c r="L13" s="79"/>
      <c r="M13" s="79"/>
      <c r="N13" s="79"/>
      <c r="O13" s="79"/>
      <c r="P13" s="79"/>
      <c r="Q13" s="79"/>
      <c r="R13" s="80"/>
      <c r="S13" s="67">
        <f t="shared" si="3"/>
        <v>0</v>
      </c>
    </row>
    <row r="14" spans="2:19" ht="16.5" x14ac:dyDescent="0.45">
      <c r="B14" s="243"/>
      <c r="C14" s="248"/>
      <c r="D14" s="81" t="s">
        <v>186</v>
      </c>
      <c r="E14" s="82"/>
      <c r="F14" s="83"/>
      <c r="G14" s="84"/>
      <c r="H14" s="84"/>
      <c r="I14" s="85"/>
      <c r="J14" s="85"/>
      <c r="K14" s="85"/>
      <c r="L14" s="85"/>
      <c r="M14" s="85"/>
      <c r="N14" s="85"/>
      <c r="O14" s="85"/>
      <c r="P14" s="85"/>
      <c r="Q14" s="85"/>
      <c r="R14" s="86"/>
      <c r="S14" s="67">
        <f t="shared" si="3"/>
        <v>0</v>
      </c>
    </row>
    <row r="15" spans="2:19" ht="16.5" x14ac:dyDescent="0.45">
      <c r="B15" s="243"/>
      <c r="C15" s="248"/>
      <c r="D15" s="87" t="s">
        <v>125</v>
      </c>
      <c r="E15" s="82"/>
      <c r="F15" s="88"/>
      <c r="G15" s="64"/>
      <c r="H15" s="64"/>
      <c r="I15" s="65"/>
      <c r="J15" s="65"/>
      <c r="K15" s="65"/>
      <c r="L15" s="65"/>
      <c r="M15" s="65"/>
      <c r="N15" s="65"/>
      <c r="O15" s="65"/>
      <c r="P15" s="65"/>
      <c r="Q15" s="65"/>
      <c r="R15" s="89"/>
      <c r="S15" s="67">
        <f t="shared" si="3"/>
        <v>0</v>
      </c>
    </row>
    <row r="16" spans="2:19" ht="15" x14ac:dyDescent="0.45">
      <c r="B16" s="243"/>
      <c r="C16" s="248"/>
      <c r="D16" s="118" t="s">
        <v>185</v>
      </c>
      <c r="E16" s="82"/>
      <c r="F16" s="88"/>
      <c r="G16" s="64"/>
      <c r="H16" s="64"/>
      <c r="I16" s="65">
        <v>9</v>
      </c>
      <c r="J16" s="65">
        <v>9</v>
      </c>
      <c r="K16" s="65">
        <v>9</v>
      </c>
      <c r="L16" s="65">
        <v>9</v>
      </c>
      <c r="M16" s="65">
        <v>9</v>
      </c>
      <c r="N16" s="65">
        <v>9</v>
      </c>
      <c r="O16" s="65">
        <v>9</v>
      </c>
      <c r="P16" s="65">
        <v>9</v>
      </c>
      <c r="Q16" s="65">
        <v>9</v>
      </c>
      <c r="R16" s="89"/>
      <c r="S16" s="67">
        <f t="shared" si="3"/>
        <v>81</v>
      </c>
    </row>
    <row r="17" spans="2:19" ht="33.4" thickBot="1" x14ac:dyDescent="0.5">
      <c r="B17" s="243"/>
      <c r="C17" s="249"/>
      <c r="D17" s="87" t="s">
        <v>126</v>
      </c>
      <c r="E17" s="82"/>
      <c r="F17" s="91">
        <v>145</v>
      </c>
      <c r="G17" s="91">
        <v>145</v>
      </c>
      <c r="H17" s="91">
        <v>145</v>
      </c>
      <c r="I17" s="91">
        <v>145</v>
      </c>
      <c r="J17" s="91">
        <v>145</v>
      </c>
      <c r="K17" s="91">
        <v>145</v>
      </c>
      <c r="L17" s="91">
        <v>145</v>
      </c>
      <c r="M17" s="91">
        <v>145</v>
      </c>
      <c r="N17" s="91">
        <v>145</v>
      </c>
      <c r="O17" s="91">
        <v>145</v>
      </c>
      <c r="P17" s="91">
        <v>145</v>
      </c>
      <c r="Q17" s="91">
        <v>145</v>
      </c>
      <c r="R17" s="93"/>
      <c r="S17" s="67">
        <f t="shared" si="3"/>
        <v>1740</v>
      </c>
    </row>
    <row r="18" spans="2:19" ht="14.65" thickBot="1" x14ac:dyDescent="0.5">
      <c r="B18" s="243"/>
      <c r="C18" s="250" t="s">
        <v>127</v>
      </c>
      <c r="D18" s="251"/>
      <c r="E18" s="59"/>
      <c r="F18" s="70"/>
      <c r="G18" s="70"/>
      <c r="H18" s="70"/>
      <c r="I18" s="71">
        <v>200</v>
      </c>
      <c r="J18" s="71">
        <v>200</v>
      </c>
      <c r="K18" s="71">
        <v>200</v>
      </c>
      <c r="L18" s="71">
        <v>200</v>
      </c>
      <c r="M18" s="71">
        <v>200</v>
      </c>
      <c r="N18" s="71">
        <v>200</v>
      </c>
      <c r="O18" s="71">
        <v>200</v>
      </c>
      <c r="P18" s="71">
        <v>200</v>
      </c>
      <c r="Q18" s="71">
        <v>200</v>
      </c>
      <c r="R18" s="72"/>
      <c r="S18" s="67">
        <f t="shared" si="3"/>
        <v>1800</v>
      </c>
    </row>
    <row r="19" spans="2:19" ht="14.65" thickBot="1" x14ac:dyDescent="0.5">
      <c r="B19" s="244"/>
      <c r="C19" s="252" t="s">
        <v>128</v>
      </c>
      <c r="D19" s="253"/>
      <c r="E19" s="59"/>
      <c r="F19" s="73">
        <f>SUM(F11:F18)</f>
        <v>145</v>
      </c>
      <c r="G19" s="73">
        <f>SUM(G11:G18)</f>
        <v>145</v>
      </c>
      <c r="H19" s="73">
        <f>SUM(H11:H18)</f>
        <v>145</v>
      </c>
      <c r="I19" s="73">
        <f>SUM(I11:I18)</f>
        <v>1104</v>
      </c>
      <c r="J19" s="73">
        <f>SUM(J11:J18)</f>
        <v>354</v>
      </c>
      <c r="K19" s="73">
        <f t="shared" ref="K19:Q19" si="4">SUM(K11:K18)</f>
        <v>1104</v>
      </c>
      <c r="L19" s="73">
        <f t="shared" si="4"/>
        <v>1104</v>
      </c>
      <c r="M19" s="73">
        <f t="shared" si="4"/>
        <v>354</v>
      </c>
      <c r="N19" s="73">
        <f t="shared" si="4"/>
        <v>354</v>
      </c>
      <c r="O19" s="73">
        <f t="shared" si="4"/>
        <v>1104</v>
      </c>
      <c r="P19" s="73">
        <f t="shared" si="4"/>
        <v>354</v>
      </c>
      <c r="Q19" s="73">
        <f t="shared" si="4"/>
        <v>1104</v>
      </c>
      <c r="R19" s="74"/>
      <c r="S19" s="75">
        <f>SUM(S11:S18)</f>
        <v>7371</v>
      </c>
    </row>
    <row r="20" spans="2:19" ht="14.65" thickBot="1" x14ac:dyDescent="0.5">
      <c r="B20" s="219" t="s">
        <v>129</v>
      </c>
      <c r="C20" s="220"/>
      <c r="D20" s="221"/>
      <c r="E20" s="94"/>
      <c r="F20" s="95">
        <f>F10-F19</f>
        <v>-145</v>
      </c>
      <c r="G20" s="95">
        <f>G10-G19</f>
        <v>-145</v>
      </c>
      <c r="H20" s="95">
        <f>H10-H19</f>
        <v>-145</v>
      </c>
      <c r="I20" s="95">
        <f>I10-I19</f>
        <v>696</v>
      </c>
      <c r="J20" s="95">
        <f>J10-J19</f>
        <v>-354</v>
      </c>
      <c r="K20" s="95">
        <f t="shared" ref="K20:Q20" si="5">K10-K19</f>
        <v>696</v>
      </c>
      <c r="L20" s="95">
        <f t="shared" si="5"/>
        <v>696</v>
      </c>
      <c r="M20" s="95">
        <f t="shared" si="5"/>
        <v>-354</v>
      </c>
      <c r="N20" s="95">
        <f t="shared" si="5"/>
        <v>-354</v>
      </c>
      <c r="O20" s="95">
        <f t="shared" si="5"/>
        <v>696</v>
      </c>
      <c r="P20" s="95">
        <f t="shared" si="5"/>
        <v>-354</v>
      </c>
      <c r="Q20" s="95">
        <f t="shared" si="5"/>
        <v>696</v>
      </c>
      <c r="R20" s="96"/>
      <c r="S20" s="97">
        <f>S10-S19</f>
        <v>1629</v>
      </c>
    </row>
    <row r="21" spans="2:19" x14ac:dyDescent="0.45">
      <c r="B21" s="254" t="s">
        <v>130</v>
      </c>
      <c r="C21" s="256" t="s">
        <v>131</v>
      </c>
      <c r="D21" s="108" t="s">
        <v>132</v>
      </c>
      <c r="E21" s="59"/>
      <c r="F21" s="98"/>
      <c r="G21" s="98"/>
      <c r="H21" s="98"/>
      <c r="I21" s="99"/>
      <c r="J21" s="99"/>
      <c r="K21" s="99"/>
      <c r="L21" s="99"/>
      <c r="M21" s="99"/>
      <c r="N21" s="99"/>
      <c r="O21" s="99"/>
      <c r="P21" s="99"/>
      <c r="Q21" s="99"/>
      <c r="R21" s="72"/>
      <c r="S21" s="67">
        <f>SUM(F21:Q21)</f>
        <v>0</v>
      </c>
    </row>
    <row r="22" spans="2:19" ht="14.65" thickBot="1" x14ac:dyDescent="0.5">
      <c r="B22" s="244"/>
      <c r="C22" s="257"/>
      <c r="D22" s="109" t="s">
        <v>133</v>
      </c>
      <c r="E22" s="59"/>
      <c r="F22" s="64"/>
      <c r="G22" s="64">
        <v>1500</v>
      </c>
      <c r="H22" s="64"/>
      <c r="I22" s="65"/>
      <c r="J22" s="65"/>
      <c r="K22" s="65"/>
      <c r="L22" s="65"/>
      <c r="M22" s="65"/>
      <c r="N22" s="65"/>
      <c r="O22" s="65"/>
      <c r="P22" s="65"/>
      <c r="Q22" s="65"/>
      <c r="R22" s="66"/>
      <c r="S22" s="67">
        <f>SUM(F22:Q22)</f>
        <v>1500</v>
      </c>
    </row>
    <row r="23" spans="2:19" ht="14.65" thickBot="1" x14ac:dyDescent="0.5">
      <c r="B23" s="244"/>
      <c r="C23" s="258"/>
      <c r="D23" s="110" t="s">
        <v>134</v>
      </c>
      <c r="E23" s="59"/>
      <c r="F23" s="100">
        <f t="shared" ref="F23:S23" si="6">SUM(F21:F22)</f>
        <v>0</v>
      </c>
      <c r="G23" s="100">
        <f t="shared" si="6"/>
        <v>1500</v>
      </c>
      <c r="H23" s="100">
        <f t="shared" si="6"/>
        <v>0</v>
      </c>
      <c r="I23" s="100">
        <f t="shared" si="6"/>
        <v>0</v>
      </c>
      <c r="J23" s="100">
        <f t="shared" si="6"/>
        <v>0</v>
      </c>
      <c r="K23" s="100">
        <f t="shared" si="6"/>
        <v>0</v>
      </c>
      <c r="L23" s="100">
        <f t="shared" si="6"/>
        <v>0</v>
      </c>
      <c r="M23" s="100">
        <f t="shared" si="6"/>
        <v>0</v>
      </c>
      <c r="N23" s="100">
        <f t="shared" si="6"/>
        <v>0</v>
      </c>
      <c r="O23" s="100">
        <f t="shared" si="6"/>
        <v>0</v>
      </c>
      <c r="P23" s="100">
        <f t="shared" si="6"/>
        <v>0</v>
      </c>
      <c r="Q23" s="100">
        <f t="shared" si="6"/>
        <v>0</v>
      </c>
      <c r="R23" s="101"/>
      <c r="S23" s="102">
        <f t="shared" si="6"/>
        <v>1500</v>
      </c>
    </row>
    <row r="24" spans="2:19" x14ac:dyDescent="0.45">
      <c r="B24" s="244"/>
      <c r="C24" s="259" t="s">
        <v>135</v>
      </c>
      <c r="D24" s="111" t="s">
        <v>136</v>
      </c>
      <c r="E24" s="59"/>
      <c r="F24" s="64"/>
      <c r="G24" s="64"/>
      <c r="H24" s="64"/>
      <c r="I24" s="65"/>
      <c r="J24" s="65"/>
      <c r="K24" s="65"/>
      <c r="L24" s="65"/>
      <c r="M24" s="65"/>
      <c r="N24" s="65"/>
      <c r="O24" s="65"/>
      <c r="P24" s="65"/>
      <c r="Q24" s="65"/>
      <c r="R24" s="66"/>
      <c r="S24" s="67">
        <f>SUM(F24:Q24)</f>
        <v>0</v>
      </c>
    </row>
    <row r="25" spans="2:19" ht="14.65" thickBot="1" x14ac:dyDescent="0.5">
      <c r="B25" s="244"/>
      <c r="C25" s="260"/>
      <c r="D25" s="109" t="s">
        <v>137</v>
      </c>
      <c r="E25" s="59"/>
      <c r="F25" s="64"/>
      <c r="G25" s="64"/>
      <c r="H25" s="64"/>
      <c r="I25" s="65">
        <v>12.5</v>
      </c>
      <c r="J25" s="65">
        <v>12.5</v>
      </c>
      <c r="K25" s="65">
        <v>12.5</v>
      </c>
      <c r="L25" s="65">
        <v>12.5</v>
      </c>
      <c r="M25" s="65">
        <v>12.5</v>
      </c>
      <c r="N25" s="65">
        <v>12.5</v>
      </c>
      <c r="O25" s="65">
        <v>12.5</v>
      </c>
      <c r="P25" s="65">
        <v>12.5</v>
      </c>
      <c r="Q25" s="65">
        <v>12.5</v>
      </c>
      <c r="R25" s="66"/>
      <c r="S25" s="67">
        <f>SUM(F25:Q25)</f>
        <v>112.5</v>
      </c>
    </row>
    <row r="26" spans="2:19" ht="14.65" thickBot="1" x14ac:dyDescent="0.5">
      <c r="B26" s="244"/>
      <c r="C26" s="261"/>
      <c r="D26" s="103" t="s">
        <v>138</v>
      </c>
      <c r="E26" s="59"/>
      <c r="F26" s="100">
        <f t="shared" ref="F26:S26" si="7">SUM(F24:F25)</f>
        <v>0</v>
      </c>
      <c r="G26" s="100">
        <f t="shared" si="7"/>
        <v>0</v>
      </c>
      <c r="H26" s="100">
        <f t="shared" si="7"/>
        <v>0</v>
      </c>
      <c r="I26" s="100">
        <f t="shared" si="7"/>
        <v>12.5</v>
      </c>
      <c r="J26" s="100">
        <f t="shared" si="7"/>
        <v>12.5</v>
      </c>
      <c r="K26" s="100">
        <f t="shared" si="7"/>
        <v>12.5</v>
      </c>
      <c r="L26" s="100">
        <f t="shared" si="7"/>
        <v>12.5</v>
      </c>
      <c r="M26" s="100">
        <f t="shared" si="7"/>
        <v>12.5</v>
      </c>
      <c r="N26" s="100">
        <f t="shared" si="7"/>
        <v>12.5</v>
      </c>
      <c r="O26" s="100">
        <f t="shared" si="7"/>
        <v>12.5</v>
      </c>
      <c r="P26" s="100">
        <f t="shared" si="7"/>
        <v>12.5</v>
      </c>
      <c r="Q26" s="100">
        <f t="shared" si="7"/>
        <v>12.5</v>
      </c>
      <c r="R26" s="101"/>
      <c r="S26" s="102">
        <f t="shared" si="7"/>
        <v>112.5</v>
      </c>
    </row>
    <row r="27" spans="2:19" ht="14.65" thickBot="1" x14ac:dyDescent="0.5">
      <c r="B27" s="255"/>
      <c r="C27" s="262" t="s">
        <v>139</v>
      </c>
      <c r="D27" s="263"/>
      <c r="E27" s="94"/>
      <c r="F27" s="104">
        <f t="shared" ref="F27:S27" si="8">F23-F26</f>
        <v>0</v>
      </c>
      <c r="G27" s="104">
        <f t="shared" si="8"/>
        <v>1500</v>
      </c>
      <c r="H27" s="104">
        <f t="shared" si="8"/>
        <v>0</v>
      </c>
      <c r="I27" s="104">
        <f t="shared" si="8"/>
        <v>-12.5</v>
      </c>
      <c r="J27" s="104">
        <f t="shared" si="8"/>
        <v>-12.5</v>
      </c>
      <c r="K27" s="104">
        <f t="shared" si="8"/>
        <v>-12.5</v>
      </c>
      <c r="L27" s="104">
        <f t="shared" si="8"/>
        <v>-12.5</v>
      </c>
      <c r="M27" s="104">
        <f t="shared" si="8"/>
        <v>-12.5</v>
      </c>
      <c r="N27" s="104">
        <f t="shared" si="8"/>
        <v>-12.5</v>
      </c>
      <c r="O27" s="104">
        <f t="shared" si="8"/>
        <v>-12.5</v>
      </c>
      <c r="P27" s="104">
        <f t="shared" si="8"/>
        <v>-12.5</v>
      </c>
      <c r="Q27" s="104">
        <f t="shared" si="8"/>
        <v>-12.5</v>
      </c>
      <c r="R27" s="105"/>
      <c r="S27" s="106">
        <f t="shared" si="8"/>
        <v>1387.5</v>
      </c>
    </row>
    <row r="28" spans="2:19" ht="14.65" thickBot="1" x14ac:dyDescent="0.5">
      <c r="B28" s="264" t="s">
        <v>140</v>
      </c>
      <c r="C28" s="265"/>
      <c r="D28" s="266"/>
      <c r="E28" s="107"/>
      <c r="F28" s="104">
        <f>F6+F20+F27</f>
        <v>855</v>
      </c>
      <c r="G28" s="104">
        <f>G6+G20+G27</f>
        <v>2210</v>
      </c>
      <c r="H28" s="104">
        <f>H6+H20+H27</f>
        <v>2065</v>
      </c>
      <c r="I28" s="104">
        <f>I6+I20+I27</f>
        <v>2748.5</v>
      </c>
      <c r="J28" s="104">
        <f>J6+J20+J27</f>
        <v>2382</v>
      </c>
      <c r="K28" s="104">
        <f t="shared" ref="K28:Q28" si="9">K6+K20+K27</f>
        <v>3065.5</v>
      </c>
      <c r="L28" s="104">
        <f t="shared" si="9"/>
        <v>3749</v>
      </c>
      <c r="M28" s="104">
        <f t="shared" si="9"/>
        <v>3382.5</v>
      </c>
      <c r="N28" s="104">
        <f t="shared" si="9"/>
        <v>3016</v>
      </c>
      <c r="O28" s="104">
        <f t="shared" si="9"/>
        <v>3699.5</v>
      </c>
      <c r="P28" s="104">
        <f t="shared" si="9"/>
        <v>3333</v>
      </c>
      <c r="Q28" s="104">
        <f t="shared" si="9"/>
        <v>4016.5</v>
      </c>
      <c r="R28" s="105"/>
      <c r="S28" s="62"/>
    </row>
    <row r="30" spans="2:19" x14ac:dyDescent="0.45">
      <c r="G30" t="s">
        <v>183</v>
      </c>
      <c r="H30" t="s">
        <v>184</v>
      </c>
      <c r="K30" t="s">
        <v>187</v>
      </c>
    </row>
  </sheetData>
  <mergeCells count="20">
    <mergeCell ref="B21:B27"/>
    <mergeCell ref="C21:C23"/>
    <mergeCell ref="C24:C26"/>
    <mergeCell ref="C27:D27"/>
    <mergeCell ref="B28:D28"/>
    <mergeCell ref="B20:D20"/>
    <mergeCell ref="B1:E1"/>
    <mergeCell ref="B4:D5"/>
    <mergeCell ref="E4:E5"/>
    <mergeCell ref="S4:S5"/>
    <mergeCell ref="B6:D6"/>
    <mergeCell ref="B7:B10"/>
    <mergeCell ref="C7:C8"/>
    <mergeCell ref="C9:D9"/>
    <mergeCell ref="C10:D10"/>
    <mergeCell ref="B11:B19"/>
    <mergeCell ref="C11:C12"/>
    <mergeCell ref="C13:C17"/>
    <mergeCell ref="C18:D18"/>
    <mergeCell ref="C19:D19"/>
  </mergeCells>
  <phoneticPr fontId="1"/>
  <pageMargins left="0.7" right="0.7" top="0.75" bottom="0.75" header="0.3" footer="0.3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C3234-E439-46AD-A484-591C26EE2FFA}">
  <sheetPr>
    <pageSetUpPr fitToPage="1"/>
  </sheetPr>
  <dimension ref="B1:S31"/>
  <sheetViews>
    <sheetView zoomScale="80" zoomScaleNormal="80" workbookViewId="0">
      <selection activeCell="F18" sqref="F18"/>
    </sheetView>
  </sheetViews>
  <sheetFormatPr defaultRowHeight="14.25" x14ac:dyDescent="0.45"/>
  <cols>
    <col min="1" max="1" width="1.76171875" customWidth="1"/>
  </cols>
  <sheetData>
    <row r="1" spans="2:19" ht="16.5" x14ac:dyDescent="0.45">
      <c r="B1" s="183" t="s">
        <v>143</v>
      </c>
      <c r="C1" s="183"/>
      <c r="D1" s="183"/>
      <c r="E1" s="183"/>
    </row>
    <row r="3" spans="2:19" ht="14.65" thickBot="1" x14ac:dyDescent="0.5">
      <c r="D3" s="52"/>
      <c r="E3" s="52"/>
      <c r="F3" s="52"/>
      <c r="G3" s="52"/>
      <c r="H3" s="52"/>
      <c r="I3" s="52"/>
      <c r="Q3" s="52"/>
      <c r="R3" s="52"/>
      <c r="S3" s="53" t="s">
        <v>111</v>
      </c>
    </row>
    <row r="4" spans="2:19" x14ac:dyDescent="0.45">
      <c r="B4" s="222"/>
      <c r="C4" s="223"/>
      <c r="D4" s="224"/>
      <c r="E4" s="228" t="s">
        <v>112</v>
      </c>
      <c r="F4" s="54" t="s">
        <v>161</v>
      </c>
      <c r="G4" s="55" t="s">
        <v>162</v>
      </c>
      <c r="H4" s="55" t="s">
        <v>163</v>
      </c>
      <c r="I4" s="55" t="s">
        <v>164</v>
      </c>
      <c r="J4" s="55" t="s">
        <v>165</v>
      </c>
      <c r="K4" s="55" t="s">
        <v>166</v>
      </c>
      <c r="L4" s="55" t="s">
        <v>167</v>
      </c>
      <c r="M4" s="55" t="s">
        <v>168</v>
      </c>
      <c r="N4" s="55" t="s">
        <v>169</v>
      </c>
      <c r="O4" s="55" t="s">
        <v>170</v>
      </c>
      <c r="P4" s="55" t="s">
        <v>171</v>
      </c>
      <c r="Q4" s="55" t="s">
        <v>172</v>
      </c>
      <c r="R4" s="56"/>
      <c r="S4" s="228" t="s">
        <v>113</v>
      </c>
    </row>
    <row r="5" spans="2:19" ht="14.65" thickBot="1" x14ac:dyDescent="0.5">
      <c r="B5" s="225"/>
      <c r="C5" s="226"/>
      <c r="D5" s="227"/>
      <c r="E5" s="229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8"/>
      <c r="S5" s="229"/>
    </row>
    <row r="6" spans="2:19" ht="15" thickTop="1" thickBot="1" x14ac:dyDescent="0.5">
      <c r="B6" s="230" t="s">
        <v>146</v>
      </c>
      <c r="C6" s="231"/>
      <c r="D6" s="232"/>
      <c r="E6" s="59"/>
      <c r="F6" s="60">
        <v>3000</v>
      </c>
      <c r="G6" s="60">
        <f>F31</f>
        <v>2555</v>
      </c>
      <c r="H6" s="60">
        <f>G31</f>
        <v>2455</v>
      </c>
      <c r="I6" s="60">
        <f>H31</f>
        <v>2355</v>
      </c>
      <c r="J6" s="60">
        <f>I31</f>
        <v>2255</v>
      </c>
      <c r="K6" s="60">
        <f t="shared" ref="K6:Q6" si="0">J31</f>
        <v>2155</v>
      </c>
      <c r="L6" s="60">
        <f t="shared" si="0"/>
        <v>2055</v>
      </c>
      <c r="M6" s="60">
        <f t="shared" si="0"/>
        <v>1955</v>
      </c>
      <c r="N6" s="60">
        <f t="shared" si="0"/>
        <v>1855</v>
      </c>
      <c r="O6" s="60">
        <f t="shared" si="0"/>
        <v>1755</v>
      </c>
      <c r="P6" s="60">
        <f t="shared" si="0"/>
        <v>1655</v>
      </c>
      <c r="Q6" s="60">
        <f t="shared" si="0"/>
        <v>1555</v>
      </c>
      <c r="R6" s="61"/>
      <c r="S6" s="62"/>
    </row>
    <row r="7" spans="2:19" ht="14.65" thickBot="1" x14ac:dyDescent="0.5">
      <c r="B7" s="274" t="s">
        <v>115</v>
      </c>
      <c r="C7" s="268" t="s">
        <v>144</v>
      </c>
      <c r="D7" s="269"/>
      <c r="E7" s="59"/>
      <c r="F7" s="64"/>
      <c r="G7" s="64">
        <f>F7</f>
        <v>0</v>
      </c>
      <c r="H7" s="64">
        <f t="shared" ref="H7:Q7" si="1">G7</f>
        <v>0</v>
      </c>
      <c r="I7" s="64">
        <f t="shared" si="1"/>
        <v>0</v>
      </c>
      <c r="J7" s="64">
        <f t="shared" si="1"/>
        <v>0</v>
      </c>
      <c r="K7" s="64">
        <f t="shared" si="1"/>
        <v>0</v>
      </c>
      <c r="L7" s="64">
        <f t="shared" si="1"/>
        <v>0</v>
      </c>
      <c r="M7" s="64">
        <f t="shared" si="1"/>
        <v>0</v>
      </c>
      <c r="N7" s="64">
        <f t="shared" si="1"/>
        <v>0</v>
      </c>
      <c r="O7" s="64">
        <f t="shared" si="1"/>
        <v>0</v>
      </c>
      <c r="P7" s="64">
        <f t="shared" si="1"/>
        <v>0</v>
      </c>
      <c r="Q7" s="64">
        <f t="shared" si="1"/>
        <v>0</v>
      </c>
      <c r="R7" s="66"/>
      <c r="S7" s="67">
        <f t="shared" ref="S7:S9" si="2">SUM(F7:Q7)</f>
        <v>0</v>
      </c>
    </row>
    <row r="8" spans="2:19" x14ac:dyDescent="0.45">
      <c r="B8" s="275"/>
      <c r="C8" s="268" t="s">
        <v>145</v>
      </c>
      <c r="D8" s="269"/>
      <c r="E8" s="69"/>
      <c r="F8" s="64"/>
      <c r="G8" s="64">
        <f>F8</f>
        <v>0</v>
      </c>
      <c r="H8" s="64">
        <f t="shared" ref="H8:Q8" si="3">G8</f>
        <v>0</v>
      </c>
      <c r="I8" s="64">
        <f t="shared" si="3"/>
        <v>0</v>
      </c>
      <c r="J8" s="64">
        <f t="shared" si="3"/>
        <v>0</v>
      </c>
      <c r="K8" s="64">
        <f t="shared" si="3"/>
        <v>0</v>
      </c>
      <c r="L8" s="64">
        <f t="shared" si="3"/>
        <v>0</v>
      </c>
      <c r="M8" s="64">
        <f t="shared" si="3"/>
        <v>0</v>
      </c>
      <c r="N8" s="64">
        <f t="shared" si="3"/>
        <v>0</v>
      </c>
      <c r="O8" s="64">
        <f t="shared" si="3"/>
        <v>0</v>
      </c>
      <c r="P8" s="64">
        <f t="shared" si="3"/>
        <v>0</v>
      </c>
      <c r="Q8" s="64">
        <f t="shared" si="3"/>
        <v>0</v>
      </c>
      <c r="R8" s="66"/>
      <c r="S8" s="67">
        <f t="shared" si="2"/>
        <v>0</v>
      </c>
    </row>
    <row r="9" spans="2:19" ht="14.65" thickBot="1" x14ac:dyDescent="0.5">
      <c r="B9" s="275"/>
      <c r="C9" s="277" t="s">
        <v>150</v>
      </c>
      <c r="D9" s="278"/>
      <c r="E9" s="59"/>
      <c r="F9" s="70"/>
      <c r="G9" s="70"/>
      <c r="H9" s="70"/>
      <c r="I9" s="71"/>
      <c r="J9" s="71"/>
      <c r="K9" s="71"/>
      <c r="L9" s="71"/>
      <c r="M9" s="71"/>
      <c r="N9" s="71"/>
      <c r="O9" s="71"/>
      <c r="P9" s="71"/>
      <c r="Q9" s="71"/>
      <c r="R9" s="72"/>
      <c r="S9" s="67">
        <f t="shared" si="2"/>
        <v>0</v>
      </c>
    </row>
    <row r="10" spans="2:19" ht="14.65" thickBot="1" x14ac:dyDescent="0.5">
      <c r="B10" s="276"/>
      <c r="C10" s="240" t="s">
        <v>119</v>
      </c>
      <c r="D10" s="241"/>
      <c r="E10" s="59"/>
      <c r="F10" s="73">
        <f>F7+F8+F9</f>
        <v>0</v>
      </c>
      <c r="G10" s="73">
        <f t="shared" ref="G10:Q10" si="4">G7+G8+G9</f>
        <v>0</v>
      </c>
      <c r="H10" s="73">
        <f t="shared" si="4"/>
        <v>0</v>
      </c>
      <c r="I10" s="73">
        <f t="shared" si="4"/>
        <v>0</v>
      </c>
      <c r="J10" s="73">
        <f t="shared" si="4"/>
        <v>0</v>
      </c>
      <c r="K10" s="73">
        <f t="shared" si="4"/>
        <v>0</v>
      </c>
      <c r="L10" s="73">
        <f t="shared" si="4"/>
        <v>0</v>
      </c>
      <c r="M10" s="73">
        <f t="shared" si="4"/>
        <v>0</v>
      </c>
      <c r="N10" s="73">
        <f t="shared" si="4"/>
        <v>0</v>
      </c>
      <c r="O10" s="73">
        <f t="shared" si="4"/>
        <v>0</v>
      </c>
      <c r="P10" s="73">
        <f t="shared" si="4"/>
        <v>0</v>
      </c>
      <c r="Q10" s="73">
        <f t="shared" si="4"/>
        <v>0</v>
      </c>
      <c r="R10" s="74"/>
      <c r="S10" s="75">
        <f>S7+S8+S9</f>
        <v>0</v>
      </c>
    </row>
    <row r="11" spans="2:19" ht="14.65" thickBot="1" x14ac:dyDescent="0.5">
      <c r="B11" s="242" t="s">
        <v>120</v>
      </c>
      <c r="C11" s="270" t="s">
        <v>176</v>
      </c>
      <c r="D11" s="271"/>
      <c r="E11" s="59"/>
      <c r="F11" s="70">
        <v>80</v>
      </c>
      <c r="G11" s="70"/>
      <c r="H11" s="70"/>
      <c r="I11" s="71"/>
      <c r="J11" s="71"/>
      <c r="K11" s="71"/>
      <c r="L11" s="71"/>
      <c r="M11" s="71"/>
      <c r="N11" s="71"/>
      <c r="O11" s="71"/>
      <c r="P11" s="71"/>
      <c r="Q11" s="71"/>
      <c r="R11" s="72"/>
      <c r="S11" s="67">
        <f t="shared" ref="S11:S21" si="5">SUM(F11:Q11)</f>
        <v>80</v>
      </c>
    </row>
    <row r="12" spans="2:19" ht="14.65" thickBot="1" x14ac:dyDescent="0.5">
      <c r="B12" s="243"/>
      <c r="C12" s="270" t="s">
        <v>147</v>
      </c>
      <c r="D12" s="271"/>
      <c r="E12" s="59"/>
      <c r="F12" s="64">
        <v>35</v>
      </c>
      <c r="G12" s="64"/>
      <c r="H12" s="64"/>
      <c r="I12" s="65"/>
      <c r="J12" s="65"/>
      <c r="K12" s="65"/>
      <c r="L12" s="65"/>
      <c r="M12" s="65"/>
      <c r="N12" s="65"/>
      <c r="O12" s="65"/>
      <c r="P12" s="65"/>
      <c r="Q12" s="65"/>
      <c r="R12" s="66"/>
      <c r="S12" s="67">
        <f t="shared" si="5"/>
        <v>35</v>
      </c>
    </row>
    <row r="13" spans="2:19" ht="14.65" thickBot="1" x14ac:dyDescent="0.5">
      <c r="B13" s="243"/>
      <c r="C13" s="270" t="s">
        <v>173</v>
      </c>
      <c r="D13" s="271"/>
      <c r="E13" s="59"/>
      <c r="F13" s="78">
        <v>40</v>
      </c>
      <c r="G13" s="78"/>
      <c r="H13" s="78"/>
      <c r="I13" s="79"/>
      <c r="J13" s="79"/>
      <c r="K13" s="79"/>
      <c r="L13" s="79"/>
      <c r="M13" s="79"/>
      <c r="N13" s="79"/>
      <c r="O13" s="79"/>
      <c r="P13" s="79"/>
      <c r="Q13" s="79"/>
      <c r="R13" s="80"/>
      <c r="S13" s="67">
        <f t="shared" si="5"/>
        <v>40</v>
      </c>
    </row>
    <row r="14" spans="2:19" ht="14.65" thickBot="1" x14ac:dyDescent="0.5">
      <c r="B14" s="243"/>
      <c r="C14" s="270" t="s">
        <v>148</v>
      </c>
      <c r="D14" s="271"/>
      <c r="E14" s="82"/>
      <c r="F14" s="83">
        <v>20</v>
      </c>
      <c r="G14" s="84"/>
      <c r="H14" s="84"/>
      <c r="I14" s="85"/>
      <c r="J14" s="85"/>
      <c r="K14" s="85"/>
      <c r="L14" s="85"/>
      <c r="M14" s="85"/>
      <c r="N14" s="85"/>
      <c r="O14" s="85"/>
      <c r="P14" s="85"/>
      <c r="Q14" s="85"/>
      <c r="R14" s="86"/>
      <c r="S14" s="67">
        <f t="shared" si="5"/>
        <v>20</v>
      </c>
    </row>
    <row r="15" spans="2:19" ht="14.65" thickBot="1" x14ac:dyDescent="0.5">
      <c r="B15" s="243"/>
      <c r="C15" s="270" t="s">
        <v>151</v>
      </c>
      <c r="D15" s="271"/>
      <c r="E15" s="82"/>
      <c r="F15" s="88">
        <v>15</v>
      </c>
      <c r="G15" s="64"/>
      <c r="H15" s="64"/>
      <c r="I15" s="65"/>
      <c r="J15" s="65"/>
      <c r="K15" s="65"/>
      <c r="L15" s="65"/>
      <c r="M15" s="65"/>
      <c r="N15" s="65"/>
      <c r="O15" s="65"/>
      <c r="P15" s="65"/>
      <c r="Q15" s="65"/>
      <c r="R15" s="89"/>
      <c r="S15" s="67">
        <f t="shared" si="5"/>
        <v>15</v>
      </c>
    </row>
    <row r="16" spans="2:19" ht="14.65" thickBot="1" x14ac:dyDescent="0.5">
      <c r="B16" s="243"/>
      <c r="C16" s="270" t="s">
        <v>152</v>
      </c>
      <c r="D16" s="271"/>
      <c r="E16" s="82"/>
      <c r="F16" s="88">
        <v>25</v>
      </c>
      <c r="G16" s="64"/>
      <c r="H16" s="64"/>
      <c r="I16" s="65"/>
      <c r="J16" s="65"/>
      <c r="K16" s="65"/>
      <c r="L16" s="65"/>
      <c r="M16" s="65"/>
      <c r="N16" s="65"/>
      <c r="O16" s="65"/>
      <c r="P16" s="65"/>
      <c r="Q16" s="65"/>
      <c r="R16" s="89"/>
      <c r="S16" s="67">
        <f>SUM(F16:Q16)</f>
        <v>25</v>
      </c>
    </row>
    <row r="17" spans="2:19" ht="14.65" thickBot="1" x14ac:dyDescent="0.5">
      <c r="B17" s="243"/>
      <c r="C17" s="270" t="s">
        <v>153</v>
      </c>
      <c r="D17" s="271"/>
      <c r="E17" s="82"/>
      <c r="F17" s="112">
        <v>10</v>
      </c>
      <c r="G17" s="78"/>
      <c r="H17" s="78"/>
      <c r="I17" s="79"/>
      <c r="J17" s="79"/>
      <c r="K17" s="79"/>
      <c r="L17" s="79"/>
      <c r="M17" s="79"/>
      <c r="N17" s="79"/>
      <c r="O17" s="79"/>
      <c r="P17" s="79"/>
      <c r="Q17" s="79"/>
      <c r="R17" s="113"/>
      <c r="S17" s="67">
        <f t="shared" ref="S17:S19" si="6">SUM(F17:Q17)</f>
        <v>10</v>
      </c>
    </row>
    <row r="18" spans="2:19" ht="14.65" thickBot="1" x14ac:dyDescent="0.5">
      <c r="B18" s="243"/>
      <c r="C18" s="270" t="s">
        <v>149</v>
      </c>
      <c r="D18" s="271"/>
      <c r="E18" s="82"/>
      <c r="F18" s="112">
        <v>10</v>
      </c>
      <c r="G18" s="78"/>
      <c r="H18" s="78"/>
      <c r="I18" s="79"/>
      <c r="J18" s="79"/>
      <c r="K18" s="79"/>
      <c r="L18" s="79"/>
      <c r="M18" s="79"/>
      <c r="N18" s="79"/>
      <c r="O18" s="79"/>
      <c r="P18" s="79"/>
      <c r="Q18" s="79"/>
      <c r="R18" s="113"/>
      <c r="S18" s="67">
        <f t="shared" si="6"/>
        <v>10</v>
      </c>
    </row>
    <row r="19" spans="2:19" ht="14.65" thickBot="1" x14ac:dyDescent="0.5">
      <c r="B19" s="243"/>
      <c r="C19" s="270" t="s">
        <v>154</v>
      </c>
      <c r="D19" s="271"/>
      <c r="E19" s="82"/>
      <c r="F19" s="112">
        <v>20</v>
      </c>
      <c r="G19" s="78"/>
      <c r="H19" s="78"/>
      <c r="I19" s="79"/>
      <c r="J19" s="79"/>
      <c r="K19" s="79"/>
      <c r="L19" s="79"/>
      <c r="M19" s="79"/>
      <c r="N19" s="79"/>
      <c r="O19" s="79"/>
      <c r="P19" s="79"/>
      <c r="Q19" s="79"/>
      <c r="R19" s="113"/>
      <c r="S19" s="67">
        <f t="shared" si="6"/>
        <v>20</v>
      </c>
    </row>
    <row r="20" spans="2:19" ht="14.65" thickBot="1" x14ac:dyDescent="0.5">
      <c r="B20" s="243"/>
      <c r="C20" s="270" t="s">
        <v>155</v>
      </c>
      <c r="D20" s="271"/>
      <c r="E20" s="82"/>
      <c r="F20" s="90">
        <v>80</v>
      </c>
      <c r="G20" s="91"/>
      <c r="H20" s="91"/>
      <c r="I20" s="92"/>
      <c r="J20" s="92"/>
      <c r="K20" s="92"/>
      <c r="L20" s="92"/>
      <c r="M20" s="92"/>
      <c r="N20" s="92"/>
      <c r="O20" s="92"/>
      <c r="P20" s="92"/>
      <c r="Q20" s="92"/>
      <c r="R20" s="93"/>
      <c r="S20" s="67">
        <f t="shared" si="5"/>
        <v>80</v>
      </c>
    </row>
    <row r="21" spans="2:19" ht="14.65" thickBot="1" x14ac:dyDescent="0.5">
      <c r="B21" s="243"/>
      <c r="C21" s="272" t="s">
        <v>156</v>
      </c>
      <c r="D21" s="273"/>
      <c r="E21" s="59"/>
      <c r="F21" s="70">
        <v>10</v>
      </c>
      <c r="G21" s="70"/>
      <c r="H21" s="70"/>
      <c r="I21" s="71"/>
      <c r="J21" s="71"/>
      <c r="K21" s="71"/>
      <c r="L21" s="71"/>
      <c r="M21" s="71"/>
      <c r="N21" s="71"/>
      <c r="O21" s="71"/>
      <c r="P21" s="71"/>
      <c r="Q21" s="71"/>
      <c r="R21" s="72"/>
      <c r="S21" s="67">
        <f t="shared" si="5"/>
        <v>10</v>
      </c>
    </row>
    <row r="22" spans="2:19" ht="14.65" thickBot="1" x14ac:dyDescent="0.5">
      <c r="B22" s="244"/>
      <c r="C22" s="252" t="s">
        <v>128</v>
      </c>
      <c r="D22" s="253"/>
      <c r="E22" s="59"/>
      <c r="F22" s="73">
        <f>SUM(F11:F21)</f>
        <v>345</v>
      </c>
      <c r="G22" s="73">
        <f>SUM(G11:G21)</f>
        <v>0</v>
      </c>
      <c r="H22" s="73">
        <f>SUM(H11:H21)</f>
        <v>0</v>
      </c>
      <c r="I22" s="73">
        <f>SUM(I11:I21)</f>
        <v>0</v>
      </c>
      <c r="J22" s="73">
        <f>SUM(J11:J21)</f>
        <v>0</v>
      </c>
      <c r="K22" s="73">
        <f t="shared" ref="K22:Q22" si="7">SUM(K11:K21)</f>
        <v>0</v>
      </c>
      <c r="L22" s="73">
        <f t="shared" si="7"/>
        <v>0</v>
      </c>
      <c r="M22" s="73">
        <f t="shared" si="7"/>
        <v>0</v>
      </c>
      <c r="N22" s="73">
        <f t="shared" si="7"/>
        <v>0</v>
      </c>
      <c r="O22" s="73">
        <f t="shared" si="7"/>
        <v>0</v>
      </c>
      <c r="P22" s="73">
        <f t="shared" si="7"/>
        <v>0</v>
      </c>
      <c r="Q22" s="73">
        <f t="shared" si="7"/>
        <v>0</v>
      </c>
      <c r="R22" s="74"/>
      <c r="S22" s="75">
        <f>SUM(S11:S21)</f>
        <v>345</v>
      </c>
    </row>
    <row r="23" spans="2:19" ht="14.65" thickBot="1" x14ac:dyDescent="0.5">
      <c r="B23" s="219" t="s">
        <v>129</v>
      </c>
      <c r="C23" s="220"/>
      <c r="D23" s="221"/>
      <c r="E23" s="94"/>
      <c r="F23" s="95">
        <f>F10-F22</f>
        <v>-345</v>
      </c>
      <c r="G23" s="95">
        <f>G10-G22</f>
        <v>0</v>
      </c>
      <c r="H23" s="95">
        <f>H10-H22</f>
        <v>0</v>
      </c>
      <c r="I23" s="95">
        <f>I10-I22</f>
        <v>0</v>
      </c>
      <c r="J23" s="95">
        <f>J10-J22</f>
        <v>0</v>
      </c>
      <c r="K23" s="95">
        <f t="shared" ref="K23:Q23" si="8">K10-K22</f>
        <v>0</v>
      </c>
      <c r="L23" s="95">
        <f t="shared" si="8"/>
        <v>0</v>
      </c>
      <c r="M23" s="95">
        <f t="shared" si="8"/>
        <v>0</v>
      </c>
      <c r="N23" s="95">
        <f t="shared" si="8"/>
        <v>0</v>
      </c>
      <c r="O23" s="95">
        <f t="shared" si="8"/>
        <v>0</v>
      </c>
      <c r="P23" s="95">
        <f t="shared" si="8"/>
        <v>0</v>
      </c>
      <c r="Q23" s="95">
        <f t="shared" si="8"/>
        <v>0</v>
      </c>
      <c r="R23" s="96"/>
      <c r="S23" s="97">
        <f>S10-S22</f>
        <v>-345</v>
      </c>
    </row>
    <row r="24" spans="2:19" ht="14.65" thickBot="1" x14ac:dyDescent="0.5">
      <c r="B24" s="254" t="s">
        <v>130</v>
      </c>
      <c r="C24" s="279" t="s">
        <v>175</v>
      </c>
      <c r="D24" s="108" t="s">
        <v>157</v>
      </c>
      <c r="E24" s="59"/>
      <c r="F24" s="98"/>
      <c r="G24" s="98"/>
      <c r="H24" s="98"/>
      <c r="I24" s="99"/>
      <c r="J24" s="99"/>
      <c r="K24" s="99"/>
      <c r="L24" s="99"/>
      <c r="M24" s="99"/>
      <c r="N24" s="99"/>
      <c r="O24" s="99"/>
      <c r="P24" s="99"/>
      <c r="Q24" s="99"/>
      <c r="R24" s="72"/>
      <c r="S24" s="67">
        <f>SUM(F24:Q24)</f>
        <v>0</v>
      </c>
    </row>
    <row r="25" spans="2:19" ht="14.65" thickBot="1" x14ac:dyDescent="0.5">
      <c r="B25" s="244"/>
      <c r="C25" s="280"/>
      <c r="D25" s="110" t="s">
        <v>134</v>
      </c>
      <c r="E25" s="59"/>
      <c r="F25" s="100">
        <f t="shared" ref="F25:Q25" si="9">SUM(F24:F24)</f>
        <v>0</v>
      </c>
      <c r="G25" s="100">
        <f t="shared" si="9"/>
        <v>0</v>
      </c>
      <c r="H25" s="100">
        <f t="shared" si="9"/>
        <v>0</v>
      </c>
      <c r="I25" s="100">
        <f t="shared" si="9"/>
        <v>0</v>
      </c>
      <c r="J25" s="100">
        <f t="shared" si="9"/>
        <v>0</v>
      </c>
      <c r="K25" s="100">
        <f t="shared" si="9"/>
        <v>0</v>
      </c>
      <c r="L25" s="100">
        <f t="shared" si="9"/>
        <v>0</v>
      </c>
      <c r="M25" s="100">
        <f t="shared" si="9"/>
        <v>0</v>
      </c>
      <c r="N25" s="100">
        <f t="shared" si="9"/>
        <v>0</v>
      </c>
      <c r="O25" s="100">
        <f t="shared" si="9"/>
        <v>0</v>
      </c>
      <c r="P25" s="100">
        <f t="shared" si="9"/>
        <v>0</v>
      </c>
      <c r="Q25" s="100">
        <f t="shared" si="9"/>
        <v>0</v>
      </c>
      <c r="R25" s="101"/>
      <c r="S25" s="102">
        <f>SUM(S24:S24)</f>
        <v>0</v>
      </c>
    </row>
    <row r="26" spans="2:19" x14ac:dyDescent="0.45">
      <c r="B26" s="244"/>
      <c r="C26" s="281" t="s">
        <v>174</v>
      </c>
      <c r="D26" s="114" t="s">
        <v>158</v>
      </c>
      <c r="E26" s="59"/>
      <c r="F26" s="64">
        <v>85</v>
      </c>
      <c r="G26" s="64">
        <f>F26</f>
        <v>85</v>
      </c>
      <c r="H26" s="64">
        <f t="shared" ref="H26:Q26" si="10">G26</f>
        <v>85</v>
      </c>
      <c r="I26" s="64">
        <f t="shared" si="10"/>
        <v>85</v>
      </c>
      <c r="J26" s="64">
        <f t="shared" si="10"/>
        <v>85</v>
      </c>
      <c r="K26" s="64">
        <f t="shared" si="10"/>
        <v>85</v>
      </c>
      <c r="L26" s="64">
        <f t="shared" si="10"/>
        <v>85</v>
      </c>
      <c r="M26" s="64">
        <f t="shared" si="10"/>
        <v>85</v>
      </c>
      <c r="N26" s="64">
        <f t="shared" si="10"/>
        <v>85</v>
      </c>
      <c r="O26" s="64">
        <f t="shared" si="10"/>
        <v>85</v>
      </c>
      <c r="P26" s="64">
        <f t="shared" si="10"/>
        <v>85</v>
      </c>
      <c r="Q26" s="64">
        <f t="shared" si="10"/>
        <v>85</v>
      </c>
      <c r="R26" s="66"/>
      <c r="S26" s="67">
        <f>SUM(F26:Q26)</f>
        <v>1020</v>
      </c>
    </row>
    <row r="27" spans="2:19" x14ac:dyDescent="0.45">
      <c r="B27" s="244"/>
      <c r="C27" s="282"/>
      <c r="D27" s="115" t="s">
        <v>159</v>
      </c>
      <c r="E27" s="59"/>
      <c r="F27" s="64">
        <v>15</v>
      </c>
      <c r="G27" s="64">
        <f>F27</f>
        <v>15</v>
      </c>
      <c r="H27" s="64">
        <f t="shared" ref="H27:Q27" si="11">G27</f>
        <v>15</v>
      </c>
      <c r="I27" s="64">
        <f t="shared" si="11"/>
        <v>15</v>
      </c>
      <c r="J27" s="64">
        <f t="shared" si="11"/>
        <v>15</v>
      </c>
      <c r="K27" s="64">
        <f t="shared" si="11"/>
        <v>15</v>
      </c>
      <c r="L27" s="64">
        <f t="shared" si="11"/>
        <v>15</v>
      </c>
      <c r="M27" s="64">
        <f t="shared" si="11"/>
        <v>15</v>
      </c>
      <c r="N27" s="64">
        <f t="shared" si="11"/>
        <v>15</v>
      </c>
      <c r="O27" s="64">
        <f t="shared" si="11"/>
        <v>15</v>
      </c>
      <c r="P27" s="64">
        <f t="shared" si="11"/>
        <v>15</v>
      </c>
      <c r="Q27" s="64">
        <f t="shared" si="11"/>
        <v>15</v>
      </c>
      <c r="R27" s="66"/>
      <c r="S27" s="67">
        <f>SUM(F27:Q27)</f>
        <v>180</v>
      </c>
    </row>
    <row r="28" spans="2:19" ht="14.65" thickBot="1" x14ac:dyDescent="0.5">
      <c r="B28" s="244"/>
      <c r="C28" s="283"/>
      <c r="D28" s="116" t="s">
        <v>71</v>
      </c>
      <c r="E28" s="59"/>
      <c r="F28" s="64"/>
      <c r="G28" s="64"/>
      <c r="H28" s="64"/>
      <c r="I28" s="65"/>
      <c r="J28" s="65"/>
      <c r="K28" s="65"/>
      <c r="L28" s="65"/>
      <c r="M28" s="65"/>
      <c r="N28" s="65"/>
      <c r="O28" s="65"/>
      <c r="P28" s="65"/>
      <c r="Q28" s="65"/>
      <c r="R28" s="66"/>
      <c r="S28" s="67">
        <f>SUM(F28:Q28)</f>
        <v>0</v>
      </c>
    </row>
    <row r="29" spans="2:19" ht="14.65" thickBot="1" x14ac:dyDescent="0.5">
      <c r="B29" s="244"/>
      <c r="C29" s="280"/>
      <c r="D29" s="103" t="s">
        <v>138</v>
      </c>
      <c r="E29" s="59"/>
      <c r="F29" s="100">
        <f t="shared" ref="F29:S29" si="12">SUM(F26:F28)</f>
        <v>100</v>
      </c>
      <c r="G29" s="100">
        <f t="shared" si="12"/>
        <v>100</v>
      </c>
      <c r="H29" s="100">
        <f t="shared" si="12"/>
        <v>100</v>
      </c>
      <c r="I29" s="100">
        <f t="shared" si="12"/>
        <v>100</v>
      </c>
      <c r="J29" s="100">
        <f t="shared" si="12"/>
        <v>100</v>
      </c>
      <c r="K29" s="100">
        <f t="shared" si="12"/>
        <v>100</v>
      </c>
      <c r="L29" s="100">
        <f t="shared" si="12"/>
        <v>100</v>
      </c>
      <c r="M29" s="100">
        <f t="shared" si="12"/>
        <v>100</v>
      </c>
      <c r="N29" s="100">
        <f t="shared" si="12"/>
        <v>100</v>
      </c>
      <c r="O29" s="100">
        <f t="shared" si="12"/>
        <v>100</v>
      </c>
      <c r="P29" s="100">
        <f t="shared" si="12"/>
        <v>100</v>
      </c>
      <c r="Q29" s="100">
        <f t="shared" si="12"/>
        <v>100</v>
      </c>
      <c r="R29" s="101"/>
      <c r="S29" s="102">
        <f t="shared" si="12"/>
        <v>1200</v>
      </c>
    </row>
    <row r="30" spans="2:19" ht="14.65" thickBot="1" x14ac:dyDescent="0.5">
      <c r="B30" s="255"/>
      <c r="C30" s="262" t="s">
        <v>139</v>
      </c>
      <c r="D30" s="263"/>
      <c r="E30" s="94"/>
      <c r="F30" s="104">
        <f t="shared" ref="F30:Q30" si="13">F25-F29</f>
        <v>-100</v>
      </c>
      <c r="G30" s="104">
        <f t="shared" si="13"/>
        <v>-100</v>
      </c>
      <c r="H30" s="104">
        <f t="shared" si="13"/>
        <v>-100</v>
      </c>
      <c r="I30" s="104">
        <f t="shared" si="13"/>
        <v>-100</v>
      </c>
      <c r="J30" s="104">
        <f t="shared" si="13"/>
        <v>-100</v>
      </c>
      <c r="K30" s="104">
        <f t="shared" si="13"/>
        <v>-100</v>
      </c>
      <c r="L30" s="104">
        <f t="shared" si="13"/>
        <v>-100</v>
      </c>
      <c r="M30" s="104">
        <f t="shared" si="13"/>
        <v>-100</v>
      </c>
      <c r="N30" s="104">
        <f t="shared" si="13"/>
        <v>-100</v>
      </c>
      <c r="O30" s="104">
        <f t="shared" si="13"/>
        <v>-100</v>
      </c>
      <c r="P30" s="104">
        <f t="shared" si="13"/>
        <v>-100</v>
      </c>
      <c r="Q30" s="104">
        <f t="shared" si="13"/>
        <v>-100</v>
      </c>
      <c r="R30" s="105"/>
      <c r="S30" s="106">
        <f>S25-S29</f>
        <v>-1200</v>
      </c>
    </row>
    <row r="31" spans="2:19" ht="14.65" thickBot="1" x14ac:dyDescent="0.5">
      <c r="B31" s="267" t="s">
        <v>160</v>
      </c>
      <c r="C31" s="265"/>
      <c r="D31" s="266"/>
      <c r="E31" s="107"/>
      <c r="F31" s="104">
        <f t="shared" ref="F31:Q31" si="14">F6+F23+F30</f>
        <v>2555</v>
      </c>
      <c r="G31" s="104">
        <f t="shared" si="14"/>
        <v>2455</v>
      </c>
      <c r="H31" s="104">
        <f t="shared" si="14"/>
        <v>2355</v>
      </c>
      <c r="I31" s="104">
        <f t="shared" si="14"/>
        <v>2255</v>
      </c>
      <c r="J31" s="104">
        <f t="shared" si="14"/>
        <v>2155</v>
      </c>
      <c r="K31" s="104">
        <f t="shared" si="14"/>
        <v>2055</v>
      </c>
      <c r="L31" s="104">
        <f t="shared" si="14"/>
        <v>1955</v>
      </c>
      <c r="M31" s="104">
        <f t="shared" si="14"/>
        <v>1855</v>
      </c>
      <c r="N31" s="104">
        <f t="shared" si="14"/>
        <v>1755</v>
      </c>
      <c r="O31" s="104">
        <f t="shared" si="14"/>
        <v>1655</v>
      </c>
      <c r="P31" s="104">
        <f t="shared" si="14"/>
        <v>1555</v>
      </c>
      <c r="Q31" s="104">
        <f t="shared" si="14"/>
        <v>1455</v>
      </c>
      <c r="R31" s="105"/>
      <c r="S31" s="62"/>
    </row>
  </sheetData>
  <mergeCells count="29">
    <mergeCell ref="C18:D18"/>
    <mergeCell ref="C19:D19"/>
    <mergeCell ref="C20:D20"/>
    <mergeCell ref="B24:B30"/>
    <mergeCell ref="C24:C25"/>
    <mergeCell ref="C26:C29"/>
    <mergeCell ref="C30:D30"/>
    <mergeCell ref="B31:D31"/>
    <mergeCell ref="C7:D7"/>
    <mergeCell ref="C8:D8"/>
    <mergeCell ref="C11:D11"/>
    <mergeCell ref="C12:D12"/>
    <mergeCell ref="C13:D13"/>
    <mergeCell ref="B11:B22"/>
    <mergeCell ref="C21:D21"/>
    <mergeCell ref="C22:D22"/>
    <mergeCell ref="B23:D23"/>
    <mergeCell ref="C14:D14"/>
    <mergeCell ref="C15:D15"/>
    <mergeCell ref="C16:D16"/>
    <mergeCell ref="C17:D17"/>
    <mergeCell ref="B7:B10"/>
    <mergeCell ref="C9:D9"/>
    <mergeCell ref="C10:D10"/>
    <mergeCell ref="B1:E1"/>
    <mergeCell ref="B4:D5"/>
    <mergeCell ref="E4:E5"/>
    <mergeCell ref="S4:S5"/>
    <mergeCell ref="B6:D6"/>
  </mergeCells>
  <phoneticPr fontId="1"/>
  <pageMargins left="0.7" right="0.7" top="0.75" bottom="0.75" header="0.3" footer="0.3"/>
  <pageSetup paperSize="9"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2DEFF12DD178441982964C4E8A493FD" ma:contentTypeVersion="13" ma:contentTypeDescription="新しいドキュメントを作成します。" ma:contentTypeScope="" ma:versionID="3c5c3e4b33b65e51426c3798437c2262">
  <xsd:schema xmlns:xsd="http://www.w3.org/2001/XMLSchema" xmlns:xs="http://www.w3.org/2001/XMLSchema" xmlns:p="http://schemas.microsoft.com/office/2006/metadata/properties" xmlns:ns2="7a590211-1cef-42a9-a5c5-8fa0d3192902" xmlns:ns3="cde11a9b-ec18-4e10-9db9-2fa7164fb1a3" targetNamespace="http://schemas.microsoft.com/office/2006/metadata/properties" ma:root="true" ma:fieldsID="8c6571c7993c2c05c146b1bb48b822af" ns2:_="" ns3:_="">
    <xsd:import namespace="7a590211-1cef-42a9-a5c5-8fa0d3192902"/>
    <xsd:import namespace="cde11a9b-ec18-4e10-9db9-2fa7164fb1a3"/>
    <xsd:element name="properties">
      <xsd:complexType>
        <xsd:sequence>
          <xsd:element name="documentManagement">
            <xsd:complexType>
              <xsd:all>
                <xsd:element ref="ns2:_x5099__x8003_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90211-1cef-42a9-a5c5-8fa0d3192902" elementFormDefault="qualified">
    <xsd:import namespace="http://schemas.microsoft.com/office/2006/documentManagement/types"/>
    <xsd:import namespace="http://schemas.microsoft.com/office/infopath/2007/PartnerControls"/>
    <xsd:element name="_x5099__x8003_" ma:index="8" nillable="true" ma:displayName="備考" ma:format="Dropdown" ma:internalName="_x5099__x8003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aa4324ab-32bc-4ea2-8d65-ce94dcf75a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11a9b-ec18-4e10-9db9-2fa7164fb1a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000418e-2fd8-451f-9395-baf12e1290d6}" ma:internalName="TaxCatchAll" ma:showField="CatchAllData" ma:web="cde11a9b-ec18-4e10-9db9-2fa7164fb1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e11a9b-ec18-4e10-9db9-2fa7164fb1a3" xsi:nil="true"/>
    <lcf76f155ced4ddcb4097134ff3c332f xmlns="7a590211-1cef-42a9-a5c5-8fa0d3192902">
      <Terms xmlns="http://schemas.microsoft.com/office/infopath/2007/PartnerControls"/>
    </lcf76f155ced4ddcb4097134ff3c332f>
    <_x5099__x8003_ xmlns="7a590211-1cef-42a9-a5c5-8fa0d3192902" xsi:nil="true"/>
  </documentManagement>
</p:properties>
</file>

<file path=customXml/itemProps1.xml><?xml version="1.0" encoding="utf-8"?>
<ds:datastoreItem xmlns:ds="http://schemas.openxmlformats.org/officeDocument/2006/customXml" ds:itemID="{FF996D59-B71F-4078-8BDF-7E06FB05BA6A}"/>
</file>

<file path=customXml/itemProps2.xml><?xml version="1.0" encoding="utf-8"?>
<ds:datastoreItem xmlns:ds="http://schemas.openxmlformats.org/officeDocument/2006/customXml" ds:itemID="{3F31F557-7CE0-4FD2-8671-D5B7BE2C804B}"/>
</file>

<file path=customXml/itemProps3.xml><?xml version="1.0" encoding="utf-8"?>
<ds:datastoreItem xmlns:ds="http://schemas.openxmlformats.org/officeDocument/2006/customXml" ds:itemID="{CE6258A8-23DE-44D6-A939-7C33DC5CD9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①表紙</vt:lpstr>
      <vt:lpstr>概要 </vt:lpstr>
      <vt:lpstr>投資内容</vt:lpstr>
      <vt:lpstr>利益計画</vt:lpstr>
      <vt:lpstr>営業計画</vt:lpstr>
      <vt:lpstr>スケジュール</vt:lpstr>
      <vt:lpstr>資金繰表</vt:lpstr>
      <vt:lpstr>家計簿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lool.inc</dc:creator>
  <cp:lastModifiedBy>大下憲彰</cp:lastModifiedBy>
  <cp:lastPrinted>2023-07-25T02:23:48Z</cp:lastPrinted>
  <dcterms:created xsi:type="dcterms:W3CDTF">2018-03-05T09:39:01Z</dcterms:created>
  <dcterms:modified xsi:type="dcterms:W3CDTF">2025-05-29T10:23:10Z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0x01010082DEFF12DD178441982964C4E8A493FD</vt:lpwstr>
  </property>
</Properties>
</file>